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S:\Ondra\Kněževes\Rozpočet\14.4.2023\19.4.2023\"/>
    </mc:Choice>
  </mc:AlternateContent>
  <bookViews>
    <workbookView xWindow="0" yWindow="0" windowWidth="0" windowHeight="0"/>
  </bookViews>
  <sheets>
    <sheet name="Rekapitulace stavby" sheetId="1" r:id="rId1"/>
    <sheet name="01 - Následná péče" sheetId="2" r:id="rId2"/>
    <sheet name="SO-2.1 - Výsadby" sheetId="3" r:id="rId3"/>
    <sheet name="Pokyny pro vyplnění" sheetId="4" r:id="rId4"/>
  </sheets>
  <definedNames>
    <definedName name="_xlnm.Print_Area" localSheetId="0">'Rekapitulace stavby'!$D$4:$AO$36,'Rekapitulace stavby'!$C$42:$AQ$57</definedName>
    <definedName name="_xlnm.Print_Titles" localSheetId="0">'Rekapitulace stavby'!$52:$52</definedName>
    <definedName name="_xlnm._FilterDatabase" localSheetId="1" hidden="1">'01 - Následná péče'!$C$83:$K$140</definedName>
    <definedName name="_xlnm.Print_Area" localSheetId="1">'01 - Následná péče'!$C$4:$J$39,'01 - Následná péče'!$C$45:$J$65,'01 - Následná péče'!$C$71:$K$140</definedName>
    <definedName name="_xlnm.Print_Titles" localSheetId="1">'01 - Následná péče'!$83:$83</definedName>
    <definedName name="_xlnm._FilterDatabase" localSheetId="2" hidden="1">'SO-2.1 - Výsadby'!$C$83:$K$181</definedName>
    <definedName name="_xlnm.Print_Area" localSheetId="2">'SO-2.1 - Výsadby'!$C$4:$J$39,'SO-2.1 - Výsadby'!$C$45:$J$65,'SO-2.1 - Výsadby'!$C$71:$K$181</definedName>
    <definedName name="_xlnm.Print_Titles" localSheetId="2">'SO-2.1 - Výsadby'!$83:$83</definedName>
    <definedName name="_xlnm.Print_Area" localSheetId="3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3" l="1" r="J37"/>
  <c r="J36"/>
  <c i="1" r="AY56"/>
  <c i="3" r="J35"/>
  <c i="1" r="AX56"/>
  <c i="3" r="BI178"/>
  <c r="BH178"/>
  <c r="BG178"/>
  <c r="BF178"/>
  <c r="T178"/>
  <c r="R178"/>
  <c r="P178"/>
  <c r="BI175"/>
  <c r="BH175"/>
  <c r="BG175"/>
  <c r="BF175"/>
  <c r="T175"/>
  <c r="R175"/>
  <c r="P175"/>
  <c r="BI172"/>
  <c r="BH172"/>
  <c r="BG172"/>
  <c r="BF172"/>
  <c r="T172"/>
  <c r="T171"/>
  <c r="R172"/>
  <c r="R171"/>
  <c r="P172"/>
  <c r="P171"/>
  <c r="BI167"/>
  <c r="BH167"/>
  <c r="BG167"/>
  <c r="BF167"/>
  <c r="T167"/>
  <c r="R167"/>
  <c r="P167"/>
  <c r="BI164"/>
  <c r="BH164"/>
  <c r="BG164"/>
  <c r="BF164"/>
  <c r="T164"/>
  <c r="R164"/>
  <c r="P164"/>
  <c r="BI159"/>
  <c r="BH159"/>
  <c r="BG159"/>
  <c r="BF159"/>
  <c r="T159"/>
  <c r="R159"/>
  <c r="P159"/>
  <c r="BI155"/>
  <c r="BH155"/>
  <c r="BG155"/>
  <c r="BF155"/>
  <c r="T155"/>
  <c r="R155"/>
  <c r="P155"/>
  <c r="BI151"/>
  <c r="BH151"/>
  <c r="BG151"/>
  <c r="BF151"/>
  <c r="T151"/>
  <c r="R151"/>
  <c r="P151"/>
  <c r="BI147"/>
  <c r="BH147"/>
  <c r="BG147"/>
  <c r="BF147"/>
  <c r="T147"/>
  <c r="R147"/>
  <c r="P147"/>
  <c r="BI143"/>
  <c r="BH143"/>
  <c r="BG143"/>
  <c r="BF143"/>
  <c r="T143"/>
  <c r="R143"/>
  <c r="P143"/>
  <c r="BI139"/>
  <c r="BH139"/>
  <c r="BG139"/>
  <c r="BF139"/>
  <c r="T139"/>
  <c r="R139"/>
  <c r="P139"/>
  <c r="BI138"/>
  <c r="BH138"/>
  <c r="BG138"/>
  <c r="BF138"/>
  <c r="T138"/>
  <c r="R138"/>
  <c r="P138"/>
  <c r="BI136"/>
  <c r="BH136"/>
  <c r="BG136"/>
  <c r="BF136"/>
  <c r="T136"/>
  <c r="R136"/>
  <c r="P136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0"/>
  <c r="BH120"/>
  <c r="BG120"/>
  <c r="BF120"/>
  <c r="T120"/>
  <c r="T119"/>
  <c r="R120"/>
  <c r="R119"/>
  <c r="P120"/>
  <c r="P119"/>
  <c r="BI117"/>
  <c r="BH117"/>
  <c r="BG117"/>
  <c r="BF117"/>
  <c r="T117"/>
  <c r="R117"/>
  <c r="P117"/>
  <c r="BI114"/>
  <c r="BH114"/>
  <c r="BG114"/>
  <c r="BF114"/>
  <c r="T114"/>
  <c r="R114"/>
  <c r="P114"/>
  <c r="BI110"/>
  <c r="BH110"/>
  <c r="BG110"/>
  <c r="BF110"/>
  <c r="T110"/>
  <c r="R110"/>
  <c r="P110"/>
  <c r="BI105"/>
  <c r="BH105"/>
  <c r="BG105"/>
  <c r="BF105"/>
  <c r="T105"/>
  <c r="R105"/>
  <c r="P105"/>
  <c r="BI102"/>
  <c r="BH102"/>
  <c r="BG102"/>
  <c r="BF102"/>
  <c r="T102"/>
  <c r="R102"/>
  <c r="P102"/>
  <c r="BI99"/>
  <c r="BH99"/>
  <c r="BG99"/>
  <c r="BF99"/>
  <c r="T99"/>
  <c r="R99"/>
  <c r="P99"/>
  <c r="BI96"/>
  <c r="BH96"/>
  <c r="BG96"/>
  <c r="BF96"/>
  <c r="T96"/>
  <c r="R96"/>
  <c r="P96"/>
  <c r="BI93"/>
  <c r="BH93"/>
  <c r="BG93"/>
  <c r="BF93"/>
  <c r="T93"/>
  <c r="R93"/>
  <c r="P93"/>
  <c r="BI90"/>
  <c r="BH90"/>
  <c r="BG90"/>
  <c r="BF90"/>
  <c r="T90"/>
  <c r="R90"/>
  <c r="P90"/>
  <c r="BI87"/>
  <c r="BH87"/>
  <c r="BG87"/>
  <c r="BF87"/>
  <c r="T87"/>
  <c r="R87"/>
  <c r="P87"/>
  <c r="F78"/>
  <c r="E76"/>
  <c r="F52"/>
  <c r="E50"/>
  <c r="J24"/>
  <c r="E24"/>
  <c r="J55"/>
  <c r="J23"/>
  <c r="J21"/>
  <c r="E21"/>
  <c r="J54"/>
  <c r="J20"/>
  <c r="J18"/>
  <c r="E18"/>
  <c r="F81"/>
  <c r="J17"/>
  <c r="J15"/>
  <c r="E15"/>
  <c r="F80"/>
  <c r="J14"/>
  <c r="J12"/>
  <c r="J78"/>
  <c r="E7"/>
  <c r="E74"/>
  <c i="2" r="J37"/>
  <c r="J36"/>
  <c i="1" r="AY55"/>
  <c i="2" r="J35"/>
  <c i="1" r="AX55"/>
  <c i="2" r="BI139"/>
  <c r="BH139"/>
  <c r="BG139"/>
  <c r="BF139"/>
  <c r="T139"/>
  <c r="T138"/>
  <c r="R139"/>
  <c r="R138"/>
  <c r="P139"/>
  <c r="P138"/>
  <c r="BI135"/>
  <c r="BH135"/>
  <c r="BG135"/>
  <c r="BF135"/>
  <c r="T135"/>
  <c r="R135"/>
  <c r="P135"/>
  <c r="BI132"/>
  <c r="BH132"/>
  <c r="BG132"/>
  <c r="BF132"/>
  <c r="T132"/>
  <c r="R132"/>
  <c r="P132"/>
  <c r="BI128"/>
  <c r="BH128"/>
  <c r="BG128"/>
  <c r="BF128"/>
  <c r="T128"/>
  <c r="R128"/>
  <c r="P128"/>
  <c r="BI123"/>
  <c r="BH123"/>
  <c r="BG123"/>
  <c r="BF123"/>
  <c r="T123"/>
  <c r="R123"/>
  <c r="P123"/>
  <c r="BI116"/>
  <c r="BH116"/>
  <c r="BG116"/>
  <c r="BF116"/>
  <c r="T116"/>
  <c r="R116"/>
  <c r="P116"/>
  <c r="BI110"/>
  <c r="BH110"/>
  <c r="BG110"/>
  <c r="BF110"/>
  <c r="T110"/>
  <c r="R110"/>
  <c r="P110"/>
  <c r="BI105"/>
  <c r="BH105"/>
  <c r="BG105"/>
  <c r="BF105"/>
  <c r="T105"/>
  <c r="R105"/>
  <c r="P105"/>
  <c r="BI101"/>
  <c r="BH101"/>
  <c r="BG101"/>
  <c r="BF101"/>
  <c r="T101"/>
  <c r="R101"/>
  <c r="P101"/>
  <c r="BI96"/>
  <c r="BH96"/>
  <c r="BG96"/>
  <c r="BF96"/>
  <c r="T96"/>
  <c r="R96"/>
  <c r="P96"/>
  <c r="BI91"/>
  <c r="BH91"/>
  <c r="BG91"/>
  <c r="BF91"/>
  <c r="T91"/>
  <c r="R91"/>
  <c r="P91"/>
  <c r="BI87"/>
  <c r="BH87"/>
  <c r="BG87"/>
  <c r="BF87"/>
  <c r="T87"/>
  <c r="R87"/>
  <c r="P87"/>
  <c r="F78"/>
  <c r="E76"/>
  <c r="F52"/>
  <c r="E50"/>
  <c r="J24"/>
  <c r="E24"/>
  <c r="J55"/>
  <c r="J23"/>
  <c r="J21"/>
  <c r="E21"/>
  <c r="J80"/>
  <c r="J20"/>
  <c r="J18"/>
  <c r="E18"/>
  <c r="F55"/>
  <c r="J17"/>
  <c r="J15"/>
  <c r="E15"/>
  <c r="F80"/>
  <c r="J14"/>
  <c r="J12"/>
  <c r="J78"/>
  <c r="E7"/>
  <c r="E48"/>
  <c i="1" r="L50"/>
  <c r="AM50"/>
  <c r="AM49"/>
  <c r="L49"/>
  <c r="AM47"/>
  <c r="L47"/>
  <c r="L45"/>
  <c r="L44"/>
  <c i="3" r="BK135"/>
  <c i="2" r="J123"/>
  <c i="3" r="BK175"/>
  <c r="J175"/>
  <c r="BK123"/>
  <c r="J123"/>
  <c r="J172"/>
  <c r="J133"/>
  <c r="J120"/>
  <c i="2" r="J116"/>
  <c i="3" r="BK93"/>
  <c r="J167"/>
  <c r="BK90"/>
  <c r="BK136"/>
  <c r="J114"/>
  <c r="BK126"/>
  <c r="BK102"/>
  <c r="J130"/>
  <c i="2" r="BK135"/>
  <c i="3" r="BK96"/>
  <c i="2" r="BK91"/>
  <c i="3" r="J87"/>
  <c r="BK87"/>
  <c r="J110"/>
  <c i="2" r="J87"/>
  <c i="3" r="J155"/>
  <c r="BK124"/>
  <c r="BK172"/>
  <c r="BK130"/>
  <c i="1" r="AS54"/>
  <c i="3" r="J139"/>
  <c i="2" r="BK123"/>
  <c i="3" r="BK167"/>
  <c i="2" r="BK96"/>
  <c r="J105"/>
  <c i="3" r="BK114"/>
  <c r="J122"/>
  <c r="BK133"/>
  <c i="2" r="BK128"/>
  <c i="3" r="J151"/>
  <c r="J96"/>
  <c i="2" r="BK87"/>
  <c i="3" r="J178"/>
  <c r="BK151"/>
  <c i="2" r="BK105"/>
  <c i="3" r="J124"/>
  <c i="2" r="BK132"/>
  <c i="3" r="J93"/>
  <c r="J105"/>
  <c i="2" r="BK101"/>
  <c r="BK139"/>
  <c i="3" r="J143"/>
  <c r="J131"/>
  <c r="BK138"/>
  <c r="BK155"/>
  <c r="BK105"/>
  <c r="J99"/>
  <c r="BK120"/>
  <c i="2" r="J132"/>
  <c i="3" r="J159"/>
  <c r="BK147"/>
  <c i="2" r="J96"/>
  <c i="3" r="BK159"/>
  <c r="J90"/>
  <c r="BK143"/>
  <c r="J117"/>
  <c r="J102"/>
  <c r="BK128"/>
  <c r="J147"/>
  <c i="2" r="J128"/>
  <c i="3" r="BK99"/>
  <c r="BK110"/>
  <c i="2" r="J101"/>
  <c i="3" r="J126"/>
  <c r="BK117"/>
  <c r="J136"/>
  <c i="2" r="J135"/>
  <c i="3" r="BK131"/>
  <c i="2" r="J110"/>
  <c i="3" r="BK178"/>
  <c i="2" r="BK110"/>
  <c i="3" r="J135"/>
  <c i="2" r="J139"/>
  <c i="3" r="BK164"/>
  <c r="BK122"/>
  <c r="J164"/>
  <c i="2" r="BK116"/>
  <c i="3" r="J138"/>
  <c r="BK139"/>
  <c i="2" r="J91"/>
  <c i="3" r="J128"/>
  <c i="2" l="1" r="P86"/>
  <c r="R122"/>
  <c r="T86"/>
  <c r="T122"/>
  <c r="R86"/>
  <c r="P122"/>
  <c i="3" r="P86"/>
  <c r="P85"/>
  <c r="P84"/>
  <c i="1" r="AU56"/>
  <c i="2" r="R100"/>
  <c i="3" r="P174"/>
  <c i="2" r="T100"/>
  <c i="3" r="T86"/>
  <c r="R174"/>
  <c i="2" r="BK100"/>
  <c r="J100"/>
  <c r="J62"/>
  <c i="3" r="R86"/>
  <c r="R85"/>
  <c r="R84"/>
  <c r="BK174"/>
  <c r="J174"/>
  <c r="J64"/>
  <c i="2" r="BK86"/>
  <c r="J86"/>
  <c r="J61"/>
  <c r="BK122"/>
  <c r="J122"/>
  <c r="J63"/>
  <c r="P100"/>
  <c i="3" r="BK86"/>
  <c r="J86"/>
  <c r="J61"/>
  <c r="T174"/>
  <c r="BK119"/>
  <c r="J119"/>
  <c r="J62"/>
  <c i="2" r="BK138"/>
  <c r="J138"/>
  <c r="J64"/>
  <c i="3" r="BK171"/>
  <c r="J171"/>
  <c r="J63"/>
  <c r="J81"/>
  <c r="BE105"/>
  <c r="BE110"/>
  <c r="BE114"/>
  <c r="BE123"/>
  <c r="BE135"/>
  <c r="BE178"/>
  <c i="2" r="BK85"/>
  <c r="J85"/>
  <c r="J60"/>
  <c i="3" r="F55"/>
  <c r="BE139"/>
  <c r="BE147"/>
  <c r="BE151"/>
  <c r="BE164"/>
  <c r="J52"/>
  <c r="J80"/>
  <c r="BE120"/>
  <c r="BE122"/>
  <c r="BE124"/>
  <c r="BE159"/>
  <c r="BE175"/>
  <c r="F54"/>
  <c r="BE87"/>
  <c r="BE99"/>
  <c r="BE130"/>
  <c r="BE131"/>
  <c r="BE167"/>
  <c r="BE172"/>
  <c r="BE117"/>
  <c r="BE93"/>
  <c r="BE96"/>
  <c r="BE126"/>
  <c r="BE128"/>
  <c r="BE136"/>
  <c r="BE138"/>
  <c r="E48"/>
  <c r="BE102"/>
  <c r="BE133"/>
  <c r="BE143"/>
  <c r="BE90"/>
  <c r="BE155"/>
  <c i="2" r="J54"/>
  <c r="BE87"/>
  <c r="BE105"/>
  <c r="F54"/>
  <c r="J52"/>
  <c r="J81"/>
  <c r="BE91"/>
  <c r="E74"/>
  <c r="BE116"/>
  <c r="BE101"/>
  <c r="BE128"/>
  <c r="BE110"/>
  <c r="BE135"/>
  <c r="BE139"/>
  <c r="F81"/>
  <c r="BE96"/>
  <c r="BE123"/>
  <c r="BE132"/>
  <c i="3" r="F36"/>
  <c i="1" r="BC56"/>
  <c i="3" r="F35"/>
  <c i="1" r="BB56"/>
  <c i="3" r="J34"/>
  <c i="1" r="AW56"/>
  <c i="3" r="F34"/>
  <c i="1" r="BA56"/>
  <c i="3" r="F37"/>
  <c i="1" r="BD56"/>
  <c i="2" r="J34"/>
  <c i="1" r="AW55"/>
  <c i="2" r="F36"/>
  <c i="1" r="BC55"/>
  <c i="2" r="F37"/>
  <c i="1" r="BD55"/>
  <c i="2" r="F34"/>
  <c i="1" r="BA55"/>
  <c i="2" r="F35"/>
  <c i="1" r="BB55"/>
  <c i="3" l="1" r="T85"/>
  <c r="T84"/>
  <c i="2" r="T85"/>
  <c r="T84"/>
  <c r="R85"/>
  <c r="R84"/>
  <c r="P85"/>
  <c r="P84"/>
  <c i="1" r="AU55"/>
  <c i="3" r="BK85"/>
  <c r="BK84"/>
  <c r="J84"/>
  <c i="2" r="BK84"/>
  <c r="J84"/>
  <c r="J59"/>
  <c i="1" r="AU54"/>
  <c i="3" r="J30"/>
  <c i="1" r="AG56"/>
  <c i="3" r="J33"/>
  <c i="1" r="AV56"/>
  <c r="AT56"/>
  <c r="AN56"/>
  <c i="3" r="F33"/>
  <c i="1" r="AZ56"/>
  <c r="BC54"/>
  <c r="AY54"/>
  <c r="BB54"/>
  <c r="W31"/>
  <c i="2" r="J33"/>
  <c i="1" r="AV55"/>
  <c r="AT55"/>
  <c r="BD54"/>
  <c r="W33"/>
  <c i="2" r="F33"/>
  <c i="1" r="AZ55"/>
  <c r="BA54"/>
  <c r="AW54"/>
  <c r="AK30"/>
  <c i="3" l="1" r="J59"/>
  <c r="J85"/>
  <c r="J60"/>
  <c r="J39"/>
  <c i="2" r="J30"/>
  <c i="1" r="AG55"/>
  <c r="AG54"/>
  <c r="AK26"/>
  <c r="W32"/>
  <c r="AZ54"/>
  <c r="AV54"/>
  <c r="AK29"/>
  <c r="AX54"/>
  <c r="W30"/>
  <c i="2" l="1" r="J39"/>
  <c i="1" r="AN55"/>
  <c r="AK35"/>
  <c r="AT54"/>
  <c r="AN54"/>
  <c r="W29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<sst xmlns="http://schemas.openxmlformats.org/spreadsheetml/2006/main">
  <si>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</si>
  <si>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</si>
  <si>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</si>
  <si>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</si>
  <si>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</si>
  <si>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{5c27be03-77f8-442e-a989-4ba91e537eb3}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</si>
  <si>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</si>
  <si>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</si>
  <si>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</si>
  <si>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</si>
  <si>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</si>
  <si>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</si>
  <si>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</si>
  <si>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</si>
  <si>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06_1/2020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</si>
  <si>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</si>
  <si>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</si>
  <si>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Projektová dokumentace na realizaci nádrže II. a LBC 2b v k.ú. Kněževes u Rakovníka-výsadby</t>
  </si>
  <si>
    <t>KSO:</t>
  </si>
  <si>
    <t/>
  </si>
  <si>
    <t>CC-CZ:</t>
  </si>
  <si>
    <t>Místo:</t>
  </si>
  <si>
    <t>Kněževes</t>
  </si>
  <si>
    <t>Datum:</t>
  </si>
  <si>
    <t>20. 3. 2020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</si>
  <si>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</si>
  <si>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</si>
  <si>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</si>
  <si>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</si>
  <si>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</si>
  <si>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</si>
  <si>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</si>
  <si>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</si>
  <si>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</si>
  <si>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</si>
  <si>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https://podminky.urs.cz.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</si>
  <si>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</si>
  <si>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</si>
  <si>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</si>
  <si>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</si>
  <si>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</si>
  <si>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</si>
  <si>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</si>
  <si>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</si>
  <si>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</si>
  <si>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</si>
  <si>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</si>
  <si>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</si>
  <si>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</si>
  <si>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</si>
  <si>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</si>
  <si>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</si>
  <si>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</si>
  <si>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</si>
  <si>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</si>
  <si>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</si>
  <si>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</si>
  <si>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</si>
  <si>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</si>
  <si>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</si>
  <si>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</si>
  <si>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</si>
  <si>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</si>
  <si>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</si>
  <si>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</si>
  <si>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</si>
  <si>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</si>
  <si>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</si>
  <si>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</si>
  <si>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</si>
  <si>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</si>
  <si>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</si>
  <si>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</si>
  <si>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</si>
  <si>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</si>
  <si>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</si>
  <si>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Následná péče</t>
  </si>
  <si>
    <t>STA</t>
  </si>
  <si>
    <t>1</t>
  </si>
  <si>
    <t>{2e785538-7640-4c42-9902-4b12fa9640fc}</t>
  </si>
  <si>
    <t>2</t>
  </si>
  <si>
    <t>SO-2.1</t>
  </si>
  <si>
    <t>Výsadby</t>
  </si>
  <si>
    <t>{973a9a38-e2c5-479b-b124-af799d5118ec}</t>
  </si>
  <si>
    <t>KRYCÍ LIST SOUPISU PRACÍ</t>
  </si>
  <si>
    <t>Objekt:</t>
  </si>
  <si>
    <t>01 - Následná péče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</si>
  <si>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</si>
  <si>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</si>
  <si>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</si>
  <si>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</si>
  <si>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</si>
  <si>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</si>
  <si>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18 - Zemní práce - povrchové úpravy terénu</t>
  </si>
  <si>
    <t xml:space="preserve">    3 - Svislé a kompletní konstrukce</t>
  </si>
  <si>
    <t xml:space="preserve">    99 - Přesun hmot a manipulace se sutí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</si>
  <si>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</si>
  <si>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</si>
  <si>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</si>
  <si>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</si>
  <si>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</si>
  <si>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</si>
  <si>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</si>
  <si>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</si>
  <si>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</si>
  <si>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</si>
  <si>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</si>
  <si>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</si>
  <si>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</si>
  <si>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</si>
  <si>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</si>
  <si>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</si>
  <si>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</si>
  <si>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</si>
  <si>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184852321</t>
  </si>
  <si>
    <t>Řez stromů prováděný lezeckou technikou výchovný (S-RV) špičáky a keřové stromy, výšky do 4 m</t>
  </si>
  <si>
    <t>kus</t>
  </si>
  <si>
    <t>CS ÚRS 2022 02</t>
  </si>
  <si>
    <t>4</t>
  </si>
  <si>
    <t>-738923308</t>
  </si>
  <si>
    <t>Online PSC</t>
  </si>
  <si>
    <t>https://podminky.urs.cz/item/CS_URS_2022_02/184852321</t>
  </si>
  <si>
    <t>VV</t>
  </si>
  <si>
    <t>"1x ročně, jaro, 3 roky, stromy" (145+126)*3</t>
  </si>
  <si>
    <t>Součet</t>
  </si>
  <si>
    <t>184911421</t>
  </si>
  <si>
    <t>Mulčování vysazených rostlin mulčovací kůrou, tl. do 100 mm v rovině nebo na svahu do 1:5</t>
  </si>
  <si>
    <t>m2</t>
  </si>
  <si>
    <t>-515906168</t>
  </si>
  <si>
    <t>https://podminky.urs.cz/item/CS_URS_2022_02/184911421</t>
  </si>
  <si>
    <t>"doplnění 10%, stromy" (145+126)*0,5*0,5*0,1</t>
  </si>
  <si>
    <t>"doplnění 10%, keře" 377*0,5*0,5*0,1</t>
  </si>
  <si>
    <t>3</t>
  </si>
  <si>
    <t>M</t>
  </si>
  <si>
    <t>10391100</t>
  </si>
  <si>
    <t>kůra mulčovací VL</t>
  </si>
  <si>
    <t>m3</t>
  </si>
  <si>
    <t>8</t>
  </si>
  <si>
    <t>-1404235109</t>
  </si>
  <si>
    <t>"10%, stromy"(145+126)*0,5*0,5*0,1*0,1</t>
  </si>
  <si>
    <t>"10%, keře" 377*0,5*0,5*0,1*0,1</t>
  </si>
  <si>
    <t>18</t>
  </si>
  <si>
    <t>Zemní práce - povrchové úpravy terénu</t>
  </si>
  <si>
    <t>184812112</t>
  </si>
  <si>
    <t>Ošetřování stromů kůl k sazenici délky 2 m, průměru od 0,04 m do 0,06 m</t>
  </si>
  <si>
    <t>-203846271</t>
  </si>
  <si>
    <t>https://podminky.urs.cz/item/CS_URS_2022_02/184812112</t>
  </si>
  <si>
    <t>"stromy, 10%" (145+126)*0,1*3</t>
  </si>
  <si>
    <t>5</t>
  </si>
  <si>
    <t>184813121</t>
  </si>
  <si>
    <t>Ochrana dřevin před okusem zvěří ručně v rovině nebo ve svahu do 1:5, pletivem, výšky do 2 m</t>
  </si>
  <si>
    <t>-483254705</t>
  </si>
  <si>
    <t>https://podminky.urs.cz/item/CS_URS_2022_02/184813121</t>
  </si>
  <si>
    <t>"stromy, 20%" (145+126)*0,2</t>
  </si>
  <si>
    <t>"keře, 20%" 377*0,2</t>
  </si>
  <si>
    <t>6</t>
  </si>
  <si>
    <t>184814113</t>
  </si>
  <si>
    <t>Okopání okolo sazenic hloubky do 0,10 m, na ploše 0,50 x 0,50 m v zemině tř. 3</t>
  </si>
  <si>
    <t>95000537</t>
  </si>
  <si>
    <t>https://podminky.urs.cz/item/CS_URS_2022_02/184814113</t>
  </si>
  <si>
    <t>"2x v 1.roce" 377*2</t>
  </si>
  <si>
    <t>"2x v 2.roce" 377*2</t>
  </si>
  <si>
    <t>"2x v 3.roce" 377*2</t>
  </si>
  <si>
    <t>7</t>
  </si>
  <si>
    <t>185804312</t>
  </si>
  <si>
    <t>Zalití rostlin vodou plochy záhonů jednotlivě přes 20 m2</t>
  </si>
  <si>
    <t>-1829125943</t>
  </si>
  <si>
    <t>https://podminky.urs.cz/item/CS_URS_2022_02/185804312</t>
  </si>
  <si>
    <t>"6x v 1.roce" (145+126)*50*0,001*6+377*10*0,001*6</t>
  </si>
  <si>
    <t>"6x v 2.roce" (145+126)*50*0,001*6+377*10*0,001*6</t>
  </si>
  <si>
    <t>"6x v 3.roce" (145+126)*50*0,001*6+377*10*0,001*6</t>
  </si>
  <si>
    <t>Svislé a kompletní konstrukce</t>
  </si>
  <si>
    <t>9</t>
  </si>
  <si>
    <t>348951240</t>
  </si>
  <si>
    <t>Osazení oplocení lesních kultur včetně dřevěných kůlů průměru do 120 mm, v osové vzdálenosti 3 m (dodávka řeziva ve specifikaci) v oplocení výšky do 1,5 m s 5 až 7 řadami ocelového drátu</t>
  </si>
  <si>
    <t>m</t>
  </si>
  <si>
    <t>-1759152263</t>
  </si>
  <si>
    <t>https://podminky.urs.cz/item/CS_URS_2022_02/348951240</t>
  </si>
  <si>
    <t>"oprava oplocenky včetně průběžné kontroly"</t>
  </si>
  <si>
    <t>(136,8+108,8+266,3+272,5+81,6+172,3+172,3+139,7+291,5+139,7+360,6+63)*0,1</t>
  </si>
  <si>
    <t>10</t>
  </si>
  <si>
    <t>348952261</t>
  </si>
  <si>
    <t>Osazení oplocení lesních kultur vrata z plotových tyček výšky do 1,5 m plochy do 2 m2</t>
  </si>
  <si>
    <t>-680520231</t>
  </si>
  <si>
    <t>https://podminky.urs.cz/item/CS_URS_2022_02/348952261</t>
  </si>
  <si>
    <t>"oplocenky" 11*2</t>
  </si>
  <si>
    <t>11</t>
  </si>
  <si>
    <t>05217118</t>
  </si>
  <si>
    <t>tyče dřevěné v kůře D 100mm dl 8m</t>
  </si>
  <si>
    <t>-222311846</t>
  </si>
  <si>
    <t>"oplocenky" 220,51*1,5*3,14*0,1*0,1/4</t>
  </si>
  <si>
    <t>12</t>
  </si>
  <si>
    <t>05217108</t>
  </si>
  <si>
    <t>tyče dřevěné v kůře D 80mm dl 6m</t>
  </si>
  <si>
    <t>938380818</t>
  </si>
  <si>
    <t>"vrátka" (1,5*8*3,14*0,08*0,08/4)*22</t>
  </si>
  <si>
    <t>99</t>
  </si>
  <si>
    <t>Přesun hmot a manipulace se sutí</t>
  </si>
  <si>
    <t>998315011</t>
  </si>
  <si>
    <t>Přesun hmot pro porosty ochranné včetně břehových jakéhokoliv rozsahu dopravní vzdálenost do 100 m</t>
  </si>
  <si>
    <t>t</t>
  </si>
  <si>
    <t>-2144716468</t>
  </si>
  <si>
    <t>https://podminky.urs.cz/item/CS_URS_2022_02/998315011</t>
  </si>
  <si>
    <t>SO-2.1 - Výsadby</t>
  </si>
  <si>
    <t xml:space="preserve">      99 - Přesuny hmot a sutí</t>
  </si>
  <si>
    <t>181151311</t>
  </si>
  <si>
    <t>Plošná úprava terénu v zemině skupiny 1 až 4 s urovnáním povrchu bez doplnění ornice souvislé plochy přes 500 m2 při nerovnostech terénu přes 50 do 100 mm v rovině nebo na svahu do 1:5</t>
  </si>
  <si>
    <t>711432510</t>
  </si>
  <si>
    <t>https://podminky.urs.cz/item/CS_URS_2022_02/181151311</t>
  </si>
  <si>
    <t>50880</t>
  </si>
  <si>
    <t>181451121</t>
  </si>
  <si>
    <t>Založení trávníku na půdě předem připravené plochy přes 1000 m2 výsevem včetně utažení lučního v rovině nebo na svahu do 1:5</t>
  </si>
  <si>
    <t>-1540490192</t>
  </si>
  <si>
    <t>https://podminky.urs.cz/item/CS_URS_2022_02/181451121</t>
  </si>
  <si>
    <t>00572472</t>
  </si>
  <si>
    <t>osivo směs travní krajinná-rovinná</t>
  </si>
  <si>
    <t>kg</t>
  </si>
  <si>
    <t>1495197246</t>
  </si>
  <si>
    <t>"krajinná - rovinná" 33580*0,035</t>
  </si>
  <si>
    <t>33</t>
  </si>
  <si>
    <t>005R-3_1</t>
  </si>
  <si>
    <t>osivo směs travobylinná do vlhka</t>
  </si>
  <si>
    <t>2130469075</t>
  </si>
  <si>
    <t>"potůček travobylinna směs do vlhka"17300*0,008</t>
  </si>
  <si>
    <t>183551114</t>
  </si>
  <si>
    <t>Úprava zemědělské půdy - orba první hl. do 0,30 m, na ploše jednotlivě do 5 ha, o sklonu přes 5°</t>
  </si>
  <si>
    <t>ha</t>
  </si>
  <si>
    <t>-1383898927</t>
  </si>
  <si>
    <t>https://podminky.urs.cz/item/CS_URS_2022_02/183551114</t>
  </si>
  <si>
    <t>5,088</t>
  </si>
  <si>
    <t>184813212</t>
  </si>
  <si>
    <t>Ochranné oplocení kořenové zóny stromu v rovině nebo na svahu do 1:5, výšky přes 1500 do 2000 mm</t>
  </si>
  <si>
    <t>-475249200</t>
  </si>
  <si>
    <t>https://podminky.urs.cz/item/CS_URS_2022_02/184813212</t>
  </si>
  <si>
    <t>4*(20+24)</t>
  </si>
  <si>
    <t>-376081317</t>
  </si>
  <si>
    <t>"stromy" (145+126)*0,5*0,5</t>
  </si>
  <si>
    <t>"keře" 377*0,5*0,5</t>
  </si>
  <si>
    <t>-1681062054</t>
  </si>
  <si>
    <t>"stromy" (145+126)*0,5*0,5*0,1</t>
  </si>
  <si>
    <t>"keře" 377*0,5*0,5*0,1</t>
  </si>
  <si>
    <t>185803211</t>
  </si>
  <si>
    <t>Uválcování trávníku v rovině nebo na svahu do 1:5</t>
  </si>
  <si>
    <t>592252215</t>
  </si>
  <si>
    <t>https://podminky.urs.cz/item/CS_URS_2022_02/185803211</t>
  </si>
  <si>
    <t>R1001</t>
  </si>
  <si>
    <t>Zalití trávníku po výsadbě</t>
  </si>
  <si>
    <t>1246680644</t>
  </si>
  <si>
    <t>0001</t>
  </si>
  <si>
    <t>Olše lepkavá (Alnus glutinosa), min. 200 cm, ok 6 - 8 cm, s balem</t>
  </si>
  <si>
    <t>-1903656250</t>
  </si>
  <si>
    <t>84</t>
  </si>
  <si>
    <t>0002</t>
  </si>
  <si>
    <t>Jasan ztepilý (Fraximus excelsior), min. 200 cm, ok 6 - 8 cm, s balem</t>
  </si>
  <si>
    <t>564319331</t>
  </si>
  <si>
    <t>0003</t>
  </si>
  <si>
    <t>Javor klen (Acer pseudoplatanus), min. 200 cm, ok 6 - 8 cm, s balem</t>
  </si>
  <si>
    <t>729735991</t>
  </si>
  <si>
    <t>13</t>
  </si>
  <si>
    <t>0004</t>
  </si>
  <si>
    <t>Lípa srdčitá (Tilia cordata) min. 200cm, ok 6 - 8 cm, s balem</t>
  </si>
  <si>
    <t>130838783</t>
  </si>
  <si>
    <t>14</t>
  </si>
  <si>
    <t>0005</t>
  </si>
  <si>
    <t>Habr obecný (Carpinus betulus) min. 200, ok 6 - 8 cm, s balem</t>
  </si>
  <si>
    <t>777866333</t>
  </si>
  <si>
    <t>25</t>
  </si>
  <si>
    <t>0006</t>
  </si>
  <si>
    <t>Topol černý (Populus nigra) min. 200, ok 6 - 8 cm, s balem</t>
  </si>
  <si>
    <t>-1131942608</t>
  </si>
  <si>
    <t>20</t>
  </si>
  <si>
    <t>16</t>
  </si>
  <si>
    <t>0007</t>
  </si>
  <si>
    <t>Vrba bílá (Salix alba) min. 200, ok 6 - 8 cm, s balem</t>
  </si>
  <si>
    <t>-289247073</t>
  </si>
  <si>
    <t>17</t>
  </si>
  <si>
    <t>0008</t>
  </si>
  <si>
    <t xml:space="preserve">Svída krvavá (Cornus sanquinea), min. 2-3 výhony,  40 - 60 cm, kontejnerovaný</t>
  </si>
  <si>
    <t>1920618047</t>
  </si>
  <si>
    <t>179</t>
  </si>
  <si>
    <t>0009</t>
  </si>
  <si>
    <t xml:space="preserve">Vrba šedá (Salix cinerea), min. 2-3 výhony,  40 - 60 cm, kontejnerovaný</t>
  </si>
  <si>
    <t>1982541039</t>
  </si>
  <si>
    <t>45</t>
  </si>
  <si>
    <t>19</t>
  </si>
  <si>
    <t>0010</t>
  </si>
  <si>
    <t xml:space="preserve">Brslen evropský (Euonymus europaeus), min. 2-3 výhony,  40 - 60 cm, kontejnerovaný</t>
  </si>
  <si>
    <t>-726219963</t>
  </si>
  <si>
    <t>0011</t>
  </si>
  <si>
    <t xml:space="preserve">Střemcha obecná (Prunus padus), min. 2-3 výhony,  40 - 60 cm, kontejnerovaný</t>
  </si>
  <si>
    <t>768238175</t>
  </si>
  <si>
    <t>0012</t>
  </si>
  <si>
    <t xml:space="preserve">Kalina obecná (Viburnum opulus), min. 2-3 výhony,  40 - 60 cm, kontejnerovaný</t>
  </si>
  <si>
    <t>-979371776</t>
  </si>
  <si>
    <t>22</t>
  </si>
  <si>
    <t>183101114</t>
  </si>
  <si>
    <t>Hloubení jamek pro vysazování rostlin v zemině tř.1 až 4 bez výměny půdy v rovině nebo na svahu do 1:5, objemu přes 0,05 do 0,125 m3</t>
  </si>
  <si>
    <t>-1614237355</t>
  </si>
  <si>
    <t>https://podminky.urs.cz/item/CS_URS_2022_02/183101114</t>
  </si>
  <si>
    <t>"keře" 377</t>
  </si>
  <si>
    <t>23</t>
  </si>
  <si>
    <t>183101115</t>
  </si>
  <si>
    <t>Hloubení jamek pro vysazování rostlin v zemině tř.1 až 4 bez výměny půdy v rovině nebo na svahu do 1:5, objemu přes 0,125 do 0,40 m3</t>
  </si>
  <si>
    <t>543215175</t>
  </si>
  <si>
    <t>https://podminky.urs.cz/item/CS_URS_2022_02/183101115</t>
  </si>
  <si>
    <t>"stromy"145+126</t>
  </si>
  <si>
    <t>24</t>
  </si>
  <si>
    <t>184004415</t>
  </si>
  <si>
    <t>Výsadba sazenic bez vykopání jamek a bez donesení hlíny stromů (odrostků) v. přes 1500 do 3000 mm, jamky o průměru 700 mm, hl. 700 mm</t>
  </si>
  <si>
    <t>-444766141</t>
  </si>
  <si>
    <t>https://podminky.urs.cz/item/CS_URS_2022_02/184004415</t>
  </si>
  <si>
    <t>"stromy" 145+126</t>
  </si>
  <si>
    <t>184004612</t>
  </si>
  <si>
    <t>Výsadba sazenic bez vykopání jamek a bez donesení hlíny stromů nebo keřů s kořenovým balem v jutovém obalu, o průměru balu přes 200 mm do 300 mm, do jamky o průměru 350 mm, hl. 350 mm</t>
  </si>
  <si>
    <t>-1171136244</t>
  </si>
  <si>
    <t>https://podminky.urs.cz/item/CS_URS_2022_02/184004612</t>
  </si>
  <si>
    <t>26</t>
  </si>
  <si>
    <t>-1283246962</t>
  </si>
  <si>
    <t>"stromy" (145+126)*3</t>
  </si>
  <si>
    <t>27</t>
  </si>
  <si>
    <t>346509877</t>
  </si>
  <si>
    <t>28</t>
  </si>
  <si>
    <t>1421719506</t>
  </si>
  <si>
    <t>(145+126)+377</t>
  </si>
  <si>
    <t>29</t>
  </si>
  <si>
    <t>1772176669</t>
  </si>
  <si>
    <t>"3x" (145+126)*100*0,001*3+377*20*0,001*3</t>
  </si>
  <si>
    <t>Přesuny hmot a sutí</t>
  </si>
  <si>
    <t>30</t>
  </si>
  <si>
    <t>-1284025190</t>
  </si>
  <si>
    <t>31</t>
  </si>
  <si>
    <t>-1343925145</t>
  </si>
  <si>
    <t>136,8+108,8+266,3+272,5+81,6+172,3+172,3+139,7+291,5+139,7+360,6+63</t>
  </si>
  <si>
    <t>32</t>
  </si>
  <si>
    <t>-1318114447</t>
  </si>
  <si>
    <t>3*2+1*3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</si>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</sst>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8" fillId="0" borderId="0" applyNumberFormat="0" applyFill="0" applyBorder="0" applyAlignment="0" applyProtection="0"/>
  </cellStyleXfs>
  <cellXfs count="35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41" fillId="0" borderId="29" xfId="0" applyFont="1" applyBorder="1" applyAlignment="1">
      <alignment horizontal="left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horizontal="left" vertical="center" wrapText="1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2" fillId="0" borderId="1" xfId="0" applyFont="1" applyFill="1" applyBorder="1" applyAlignment="1">
      <alignment horizontal="left" vertical="center"/>
    </xf>
    <xf numFmtId="0" fontId="42" fillId="0" borderId="1" xfId="0" applyFont="1" applyFill="1" applyBorder="1" applyAlignment="1">
      <alignment horizontal="center" vertical="center"/>
    </xf>
    <xf numFmtId="0" fontId="39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5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42" fillId="0" borderId="1" xfId="0" applyFont="1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5" fillId="0" borderId="29" xfId="0" applyFont="1" applyBorder="1" applyAlignment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184852321" TargetMode="External" /><Relationship Id="rId2" Type="http://schemas.openxmlformats.org/officeDocument/2006/relationships/hyperlink" Target="https://podminky.urs.cz/item/CS_URS_2022_02/184911421" TargetMode="External" /><Relationship Id="rId3" Type="http://schemas.openxmlformats.org/officeDocument/2006/relationships/hyperlink" Target="https://podminky.urs.cz/item/CS_URS_2022_02/184812112" TargetMode="External" /><Relationship Id="rId4" Type="http://schemas.openxmlformats.org/officeDocument/2006/relationships/hyperlink" Target="https://podminky.urs.cz/item/CS_URS_2022_02/184813121" TargetMode="External" /><Relationship Id="rId5" Type="http://schemas.openxmlformats.org/officeDocument/2006/relationships/hyperlink" Target="https://podminky.urs.cz/item/CS_URS_2022_02/184814113" TargetMode="External" /><Relationship Id="rId6" Type="http://schemas.openxmlformats.org/officeDocument/2006/relationships/hyperlink" Target="https://podminky.urs.cz/item/CS_URS_2022_02/185804312" TargetMode="External" /><Relationship Id="rId7" Type="http://schemas.openxmlformats.org/officeDocument/2006/relationships/hyperlink" Target="https://podminky.urs.cz/item/CS_URS_2022_02/348951240" TargetMode="External" /><Relationship Id="rId8" Type="http://schemas.openxmlformats.org/officeDocument/2006/relationships/hyperlink" Target="https://podminky.urs.cz/item/CS_URS_2022_02/348952261" TargetMode="External" /><Relationship Id="rId9" Type="http://schemas.openxmlformats.org/officeDocument/2006/relationships/hyperlink" Target="https://podminky.urs.cz/item/CS_URS_2022_02/998315011" TargetMode="External" /><Relationship Id="rId10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181151311" TargetMode="External" /><Relationship Id="rId2" Type="http://schemas.openxmlformats.org/officeDocument/2006/relationships/hyperlink" Target="https://podminky.urs.cz/item/CS_URS_2022_02/181451121" TargetMode="External" /><Relationship Id="rId3" Type="http://schemas.openxmlformats.org/officeDocument/2006/relationships/hyperlink" Target="https://podminky.urs.cz/item/CS_URS_2022_02/183551114" TargetMode="External" /><Relationship Id="rId4" Type="http://schemas.openxmlformats.org/officeDocument/2006/relationships/hyperlink" Target="https://podminky.urs.cz/item/CS_URS_2022_02/184813212" TargetMode="External" /><Relationship Id="rId5" Type="http://schemas.openxmlformats.org/officeDocument/2006/relationships/hyperlink" Target="https://podminky.urs.cz/item/CS_URS_2022_02/184911421" TargetMode="External" /><Relationship Id="rId6" Type="http://schemas.openxmlformats.org/officeDocument/2006/relationships/hyperlink" Target="https://podminky.urs.cz/item/CS_URS_2022_02/185803211" TargetMode="External" /><Relationship Id="rId7" Type="http://schemas.openxmlformats.org/officeDocument/2006/relationships/hyperlink" Target="https://podminky.urs.cz/item/CS_URS_2022_02/183101114" TargetMode="External" /><Relationship Id="rId8" Type="http://schemas.openxmlformats.org/officeDocument/2006/relationships/hyperlink" Target="https://podminky.urs.cz/item/CS_URS_2022_02/183101115" TargetMode="External" /><Relationship Id="rId9" Type="http://schemas.openxmlformats.org/officeDocument/2006/relationships/hyperlink" Target="https://podminky.urs.cz/item/CS_URS_2022_02/184004415" TargetMode="External" /><Relationship Id="rId10" Type="http://schemas.openxmlformats.org/officeDocument/2006/relationships/hyperlink" Target="https://podminky.urs.cz/item/CS_URS_2022_02/184004612" TargetMode="External" /><Relationship Id="rId11" Type="http://schemas.openxmlformats.org/officeDocument/2006/relationships/hyperlink" Target="https://podminky.urs.cz/item/CS_URS_2022_02/184812112" TargetMode="External" /><Relationship Id="rId12" Type="http://schemas.openxmlformats.org/officeDocument/2006/relationships/hyperlink" Target="https://podminky.urs.cz/item/CS_URS_2022_02/184813121" TargetMode="External" /><Relationship Id="rId13" Type="http://schemas.openxmlformats.org/officeDocument/2006/relationships/hyperlink" Target="https://podminky.urs.cz/item/CS_URS_2022_02/184814113" TargetMode="External" /><Relationship Id="rId14" Type="http://schemas.openxmlformats.org/officeDocument/2006/relationships/hyperlink" Target="https://podminky.urs.cz/item/CS_URS_2022_02/185804312" TargetMode="External" /><Relationship Id="rId15" Type="http://schemas.openxmlformats.org/officeDocument/2006/relationships/hyperlink" Target="https://podminky.urs.cz/item/CS_URS_2022_02/998315011" TargetMode="External" /><Relationship Id="rId16" Type="http://schemas.openxmlformats.org/officeDocument/2006/relationships/hyperlink" Target="https://podminky.urs.cz/item/CS_URS_2022_02/348951240" TargetMode="External" /><Relationship Id="rId17" Type="http://schemas.openxmlformats.org/officeDocument/2006/relationships/hyperlink" Target="https://podminky.urs.cz/item/CS_URS_2022_02/348952261" TargetMode="External" /><Relationship Id="rId18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19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19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28</v>
      </c>
      <c r="AL11" s="23"/>
      <c r="AM11" s="23"/>
      <c r="AN11" s="28" t="s">
        <v>19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29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30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30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28</v>
      </c>
      <c r="AL14" s="23"/>
      <c r="AM14" s="23"/>
      <c r="AN14" s="35" t="s">
        <v>30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31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19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27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28</v>
      </c>
      <c r="AL17" s="23"/>
      <c r="AM17" s="23"/>
      <c r="AN17" s="28" t="s">
        <v>19</v>
      </c>
      <c r="AO17" s="23"/>
      <c r="AP17" s="23"/>
      <c r="AQ17" s="23"/>
      <c r="AR17" s="21"/>
      <c r="BE17" s="32"/>
      <c r="BS17" s="18" t="s">
        <v>32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33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19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27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28</v>
      </c>
      <c r="AL20" s="23"/>
      <c r="AM20" s="23"/>
      <c r="AN20" s="28" t="s">
        <v>19</v>
      </c>
      <c r="AO20" s="23"/>
      <c r="AP20" s="23"/>
      <c r="AQ20" s="23"/>
      <c r="AR20" s="21"/>
      <c r="BE20" s="32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34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35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36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37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38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39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40</v>
      </c>
      <c r="E29" s="48"/>
      <c r="F29" s="33" t="s">
        <v>41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42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43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44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45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46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47</v>
      </c>
      <c r="U35" s="55"/>
      <c r="V35" s="55"/>
      <c r="W35" s="55"/>
      <c r="X35" s="57" t="s">
        <v>48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49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06_1/2020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Projektová dokumentace na realizaci nádrže II. a LBC 2b v k.ú. Kněževes u Rakovníka-výsadby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21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>Kněževes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23</v>
      </c>
      <c r="AJ47" s="41"/>
      <c r="AK47" s="41"/>
      <c r="AL47" s="41"/>
      <c r="AM47" s="73" t="str">
        <f>IF(AN8= "","",AN8)</f>
        <v>20. 3. 2020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15.15" customHeight="1">
      <c r="A49" s="39"/>
      <c r="B49" s="40"/>
      <c r="C49" s="33" t="s">
        <v>25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 xml:space="preserve"> 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31</v>
      </c>
      <c r="AJ49" s="41"/>
      <c r="AK49" s="41"/>
      <c r="AL49" s="41"/>
      <c r="AM49" s="74" t="str">
        <f>IF(E17="","",E17)</f>
        <v xml:space="preserve"> </v>
      </c>
      <c r="AN49" s="65"/>
      <c r="AO49" s="65"/>
      <c r="AP49" s="65"/>
      <c r="AQ49" s="41"/>
      <c r="AR49" s="45"/>
      <c r="AS49" s="75" t="s">
        <v>50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29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33</v>
      </c>
      <c r="AJ50" s="41"/>
      <c r="AK50" s="41"/>
      <c r="AL50" s="41"/>
      <c r="AM50" s="74" t="str">
        <f>IF(E20="","",E20)</f>
        <v xml:space="preserve"> 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51</v>
      </c>
      <c r="D52" s="88"/>
      <c r="E52" s="88"/>
      <c r="F52" s="88"/>
      <c r="G52" s="88"/>
      <c r="H52" s="89"/>
      <c r="I52" s="90" t="s">
        <v>52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53</v>
      </c>
      <c r="AH52" s="88"/>
      <c r="AI52" s="88"/>
      <c r="AJ52" s="88"/>
      <c r="AK52" s="88"/>
      <c r="AL52" s="88"/>
      <c r="AM52" s="88"/>
      <c r="AN52" s="90" t="s">
        <v>54</v>
      </c>
      <c r="AO52" s="88"/>
      <c r="AP52" s="88"/>
      <c r="AQ52" s="92" t="s">
        <v>55</v>
      </c>
      <c r="AR52" s="45"/>
      <c r="AS52" s="93" t="s">
        <v>56</v>
      </c>
      <c r="AT52" s="94" t="s">
        <v>57</v>
      </c>
      <c r="AU52" s="94" t="s">
        <v>58</v>
      </c>
      <c r="AV52" s="94" t="s">
        <v>59</v>
      </c>
      <c r="AW52" s="94" t="s">
        <v>60</v>
      </c>
      <c r="AX52" s="94" t="s">
        <v>61</v>
      </c>
      <c r="AY52" s="94" t="s">
        <v>62</v>
      </c>
      <c r="AZ52" s="94" t="s">
        <v>63</v>
      </c>
      <c r="BA52" s="94" t="s">
        <v>64</v>
      </c>
      <c r="BB52" s="94" t="s">
        <v>65</v>
      </c>
      <c r="BC52" s="94" t="s">
        <v>66</v>
      </c>
      <c r="BD52" s="95" t="s">
        <v>67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68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ROUND(SUM(AG55:AG56),2)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19</v>
      </c>
      <c r="AR54" s="105"/>
      <c r="AS54" s="106">
        <f>ROUND(SUM(AS55:AS56),2)</f>
        <v>0</v>
      </c>
      <c r="AT54" s="107">
        <f>ROUND(SUM(AV54:AW54),2)</f>
        <v>0</v>
      </c>
      <c r="AU54" s="108">
        <f>ROUND(SUM(AU55:AU56),5)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ROUND(SUM(AZ55:AZ56),2)</f>
        <v>0</v>
      </c>
      <c r="BA54" s="107">
        <f>ROUND(SUM(BA55:BA56),2)</f>
        <v>0</v>
      </c>
      <c r="BB54" s="107">
        <f>ROUND(SUM(BB55:BB56),2)</f>
        <v>0</v>
      </c>
      <c r="BC54" s="107">
        <f>ROUND(SUM(BC55:BC56),2)</f>
        <v>0</v>
      </c>
      <c r="BD54" s="109">
        <f>ROUND(SUM(BD55:BD56),2)</f>
        <v>0</v>
      </c>
      <c r="BE54" s="6"/>
      <c r="BS54" s="110" t="s">
        <v>69</v>
      </c>
      <c r="BT54" s="110" t="s">
        <v>70</v>
      </c>
      <c r="BU54" s="111" t="s">
        <v>71</v>
      </c>
      <c r="BV54" s="110" t="s">
        <v>72</v>
      </c>
      <c r="BW54" s="110" t="s">
        <v>5</v>
      </c>
      <c r="BX54" s="110" t="s">
        <v>73</v>
      </c>
      <c r="CL54" s="110" t="s">
        <v>19</v>
      </c>
    </row>
    <row r="55" s="7" customFormat="1" ht="16.5" customHeight="1">
      <c r="A55" s="112" t="s">
        <v>74</v>
      </c>
      <c r="B55" s="113"/>
      <c r="C55" s="114"/>
      <c r="D55" s="115" t="s">
        <v>75</v>
      </c>
      <c r="E55" s="115"/>
      <c r="F55" s="115"/>
      <c r="G55" s="115"/>
      <c r="H55" s="115"/>
      <c r="I55" s="116"/>
      <c r="J55" s="115" t="s">
        <v>76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'01 - Následná péče'!J30</f>
        <v>0</v>
      </c>
      <c r="AH55" s="116"/>
      <c r="AI55" s="116"/>
      <c r="AJ55" s="116"/>
      <c r="AK55" s="116"/>
      <c r="AL55" s="116"/>
      <c r="AM55" s="116"/>
      <c r="AN55" s="117">
        <f>SUM(AG55,AT55)</f>
        <v>0</v>
      </c>
      <c r="AO55" s="116"/>
      <c r="AP55" s="116"/>
      <c r="AQ55" s="118" t="s">
        <v>77</v>
      </c>
      <c r="AR55" s="119"/>
      <c r="AS55" s="120">
        <v>0</v>
      </c>
      <c r="AT55" s="121">
        <f>ROUND(SUM(AV55:AW55),2)</f>
        <v>0</v>
      </c>
      <c r="AU55" s="122">
        <f>'01 - Následná péče'!P84</f>
        <v>0</v>
      </c>
      <c r="AV55" s="121">
        <f>'01 - Následná péče'!J33</f>
        <v>0</v>
      </c>
      <c r="AW55" s="121">
        <f>'01 - Následná péče'!J34</f>
        <v>0</v>
      </c>
      <c r="AX55" s="121">
        <f>'01 - Následná péče'!J35</f>
        <v>0</v>
      </c>
      <c r="AY55" s="121">
        <f>'01 - Následná péče'!J36</f>
        <v>0</v>
      </c>
      <c r="AZ55" s="121">
        <f>'01 - Následná péče'!F33</f>
        <v>0</v>
      </c>
      <c r="BA55" s="121">
        <f>'01 - Následná péče'!F34</f>
        <v>0</v>
      </c>
      <c r="BB55" s="121">
        <f>'01 - Následná péče'!F35</f>
        <v>0</v>
      </c>
      <c r="BC55" s="121">
        <f>'01 - Následná péče'!F36</f>
        <v>0</v>
      </c>
      <c r="BD55" s="123">
        <f>'01 - Následná péče'!F37</f>
        <v>0</v>
      </c>
      <c r="BE55" s="7"/>
      <c r="BT55" s="124" t="s">
        <v>78</v>
      </c>
      <c r="BV55" s="124" t="s">
        <v>72</v>
      </c>
      <c r="BW55" s="124" t="s">
        <v>79</v>
      </c>
      <c r="BX55" s="124" t="s">
        <v>5</v>
      </c>
      <c r="CL55" s="124" t="s">
        <v>19</v>
      </c>
      <c r="CM55" s="124" t="s">
        <v>80</v>
      </c>
    </row>
    <row r="56" s="7" customFormat="1" ht="16.5" customHeight="1">
      <c r="A56" s="112" t="s">
        <v>74</v>
      </c>
      <c r="B56" s="113"/>
      <c r="C56" s="114"/>
      <c r="D56" s="115" t="s">
        <v>81</v>
      </c>
      <c r="E56" s="115"/>
      <c r="F56" s="115"/>
      <c r="G56" s="115"/>
      <c r="H56" s="115"/>
      <c r="I56" s="116"/>
      <c r="J56" s="115" t="s">
        <v>82</v>
      </c>
      <c r="K56" s="115"/>
      <c r="L56" s="115"/>
      <c r="M56" s="115"/>
      <c r="N56" s="115"/>
      <c r="O56" s="115"/>
      <c r="P56" s="115"/>
      <c r="Q56" s="115"/>
      <c r="R56" s="115"/>
      <c r="S56" s="115"/>
      <c r="T56" s="115"/>
      <c r="U56" s="115"/>
      <c r="V56" s="115"/>
      <c r="W56" s="115"/>
      <c r="X56" s="115"/>
      <c r="Y56" s="115"/>
      <c r="Z56" s="115"/>
      <c r="AA56" s="115"/>
      <c r="AB56" s="115"/>
      <c r="AC56" s="115"/>
      <c r="AD56" s="115"/>
      <c r="AE56" s="115"/>
      <c r="AF56" s="115"/>
      <c r="AG56" s="117">
        <f>'SO-2.1 - Výsadby'!J30</f>
        <v>0</v>
      </c>
      <c r="AH56" s="116"/>
      <c r="AI56" s="116"/>
      <c r="AJ56" s="116"/>
      <c r="AK56" s="116"/>
      <c r="AL56" s="116"/>
      <c r="AM56" s="116"/>
      <c r="AN56" s="117">
        <f>SUM(AG56,AT56)</f>
        <v>0</v>
      </c>
      <c r="AO56" s="116"/>
      <c r="AP56" s="116"/>
      <c r="AQ56" s="118" t="s">
        <v>77</v>
      </c>
      <c r="AR56" s="119"/>
      <c r="AS56" s="125">
        <v>0</v>
      </c>
      <c r="AT56" s="126">
        <f>ROUND(SUM(AV56:AW56),2)</f>
        <v>0</v>
      </c>
      <c r="AU56" s="127">
        <f>'SO-2.1 - Výsadby'!P84</f>
        <v>0</v>
      </c>
      <c r="AV56" s="126">
        <f>'SO-2.1 - Výsadby'!J33</f>
        <v>0</v>
      </c>
      <c r="AW56" s="126">
        <f>'SO-2.1 - Výsadby'!J34</f>
        <v>0</v>
      </c>
      <c r="AX56" s="126">
        <f>'SO-2.1 - Výsadby'!J35</f>
        <v>0</v>
      </c>
      <c r="AY56" s="126">
        <f>'SO-2.1 - Výsadby'!J36</f>
        <v>0</v>
      </c>
      <c r="AZ56" s="126">
        <f>'SO-2.1 - Výsadby'!F33</f>
        <v>0</v>
      </c>
      <c r="BA56" s="126">
        <f>'SO-2.1 - Výsadby'!F34</f>
        <v>0</v>
      </c>
      <c r="BB56" s="126">
        <f>'SO-2.1 - Výsadby'!F35</f>
        <v>0</v>
      </c>
      <c r="BC56" s="126">
        <f>'SO-2.1 - Výsadby'!F36</f>
        <v>0</v>
      </c>
      <c r="BD56" s="128">
        <f>'SO-2.1 - Výsadby'!F37</f>
        <v>0</v>
      </c>
      <c r="BE56" s="7"/>
      <c r="BT56" s="124" t="s">
        <v>78</v>
      </c>
      <c r="BV56" s="124" t="s">
        <v>72</v>
      </c>
      <c r="BW56" s="124" t="s">
        <v>83</v>
      </c>
      <c r="BX56" s="124" t="s">
        <v>5</v>
      </c>
      <c r="CL56" s="124" t="s">
        <v>19</v>
      </c>
      <c r="CM56" s="124" t="s">
        <v>80</v>
      </c>
    </row>
    <row r="57" s="2" customFormat="1" ht="30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  <c r="AF57" s="41"/>
      <c r="AG57" s="41"/>
      <c r="AH57" s="41"/>
      <c r="AI57" s="41"/>
      <c r="AJ57" s="41"/>
      <c r="AK57" s="41"/>
      <c r="AL57" s="41"/>
      <c r="AM57" s="41"/>
      <c r="AN57" s="41"/>
      <c r="AO57" s="41"/>
      <c r="AP57" s="41"/>
      <c r="AQ57" s="41"/>
      <c r="AR57" s="45"/>
      <c r="AS57" s="39"/>
      <c r="AT57" s="39"/>
      <c r="AU57" s="39"/>
      <c r="AV57" s="39"/>
      <c r="AW57" s="39"/>
      <c r="AX57" s="39"/>
      <c r="AY57" s="39"/>
      <c r="AZ57" s="39"/>
      <c r="BA57" s="39"/>
      <c r="BB57" s="39"/>
      <c r="BC57" s="39"/>
      <c r="BD57" s="39"/>
      <c r="BE57" s="39"/>
    </row>
    <row r="58" s="2" customFormat="1" ht="6.96" customHeight="1">
      <c r="A58" s="39"/>
      <c r="B58" s="60"/>
      <c r="C58" s="61"/>
      <c r="D58" s="61"/>
      <c r="E58" s="61"/>
      <c r="F58" s="61"/>
      <c r="G58" s="61"/>
      <c r="H58" s="61"/>
      <c r="I58" s="61"/>
      <c r="J58" s="61"/>
      <c r="K58" s="61"/>
      <c r="L58" s="61"/>
      <c r="M58" s="61"/>
      <c r="N58" s="61"/>
      <c r="O58" s="61"/>
      <c r="P58" s="61"/>
      <c r="Q58" s="61"/>
      <c r="R58" s="61"/>
      <c r="S58" s="61"/>
      <c r="T58" s="61"/>
      <c r="U58" s="61"/>
      <c r="V58" s="61"/>
      <c r="W58" s="61"/>
      <c r="X58" s="61"/>
      <c r="Y58" s="61"/>
      <c r="Z58" s="61"/>
      <c r="AA58" s="61"/>
      <c r="AB58" s="61"/>
      <c r="AC58" s="61"/>
      <c r="AD58" s="61"/>
      <c r="AE58" s="61"/>
      <c r="AF58" s="61"/>
      <c r="AG58" s="61"/>
      <c r="AH58" s="61"/>
      <c r="AI58" s="61"/>
      <c r="AJ58" s="61"/>
      <c r="AK58" s="61"/>
      <c r="AL58" s="61"/>
      <c r="AM58" s="61"/>
      <c r="AN58" s="61"/>
      <c r="AO58" s="61"/>
      <c r="AP58" s="61"/>
      <c r="AQ58" s="61"/>
      <c r="AR58" s="45"/>
      <c r="AS58" s="39"/>
      <c r="AT58" s="39"/>
      <c r="AU58" s="39"/>
      <c r="AV58" s="39"/>
      <c r="AW58" s="39"/>
      <c r="AX58" s="39"/>
      <c r="AY58" s="39"/>
      <c r="AZ58" s="39"/>
      <c r="BA58" s="39"/>
      <c r="BB58" s="39"/>
      <c r="BC58" s="39"/>
      <c r="BD58" s="39"/>
      <c r="BE58" s="39"/>
    </row>
  </sheetData>
  <sheetProtection sheet="1" formatColumns="0" formatRows="0" objects="1" scenarios="1" spinCount="100000" saltValue="Cm3SgqxHWN0VzMWi8NnwvE4Fv2BIdWDjBxp8x3UBtM+uTYOOl3xpzHnqD2cszuCeObVxAy4IJL7XGR7R5GJhqQ==" hashValue="YlcOP5HeJIvJt1tP4OnhgUVOSvL54sKDJOzssIwbDMev6dbtZDzK9FCzd4yaSFxNfnnWS4xmIzlXzP8CDlmO7Q==" algorithmName="SHA-512" password="CC35"/>
  <mergeCells count="46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G54:AM54"/>
    <mergeCell ref="AN54:AP54"/>
    <mergeCell ref="AR2:BE2"/>
  </mergeCells>
  <hyperlinks>
    <hyperlink ref="A55" location="'01 - Následná péče'!C2" display="/"/>
    <hyperlink ref="A56" location="'SO-2.1 - Výsadby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79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80</v>
      </c>
    </row>
    <row r="4" s="1" customFormat="1" ht="24.96" customHeight="1">
      <c r="B4" s="21"/>
      <c r="D4" s="131" t="s">
        <v>84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Projektová dokumentace na realizaci nádrže II. a LBC 2b v k.ú. Kněževes u Rakovníka-výsadby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85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86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20. 3. 2020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tr">
        <f>IF('Rekapitulace stavby'!AN10="","",'Rekapitulace stavby'!AN10)</f>
        <v/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tr">
        <f>IF('Rekapitulace stavby'!E11="","",'Rekapitulace stavby'!E11)</f>
        <v xml:space="preserve"> </v>
      </c>
      <c r="F15" s="39"/>
      <c r="G15" s="39"/>
      <c r="H15" s="39"/>
      <c r="I15" s="133" t="s">
        <v>28</v>
      </c>
      <c r="J15" s="137" t="str">
        <f>IF('Rekapitulace stavby'!AN11="","",'Rekapitulace stavby'!AN11)</f>
        <v/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tr">
        <f>IF('Rekapitulace stavby'!AN16="","",'Rekapitulace stavby'!AN16)</f>
        <v/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tr">
        <f>IF('Rekapitulace stavby'!E17="","",'Rekapitulace stavby'!E17)</f>
        <v xml:space="preserve"> </v>
      </c>
      <c r="F21" s="39"/>
      <c r="G21" s="39"/>
      <c r="H21" s="39"/>
      <c r="I21" s="133" t="s">
        <v>28</v>
      </c>
      <c r="J21" s="137" t="str">
        <f>IF('Rekapitulace stavby'!AN17="","",'Rekapitulace stavby'!AN17)</f>
        <v/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33</v>
      </c>
      <c r="E23" s="39"/>
      <c r="F23" s="39"/>
      <c r="G23" s="39"/>
      <c r="H23" s="39"/>
      <c r="I23" s="133" t="s">
        <v>26</v>
      </c>
      <c r="J23" s="137" t="str">
        <f>IF('Rekapitulace stavby'!AN19="","",'Rekapitulace stavby'!AN19)</f>
        <v/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tr">
        <f>IF('Rekapitulace stavby'!E20="","",'Rekapitulace stavby'!E20)</f>
        <v xml:space="preserve"> </v>
      </c>
      <c r="F24" s="39"/>
      <c r="G24" s="39"/>
      <c r="H24" s="39"/>
      <c r="I24" s="133" t="s">
        <v>28</v>
      </c>
      <c r="J24" s="137" t="str">
        <f>IF('Rekapitulace stavby'!AN20="","",'Rekapitulace stavby'!AN20)</f>
        <v/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34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36</v>
      </c>
      <c r="E30" s="39"/>
      <c r="F30" s="39"/>
      <c r="G30" s="39"/>
      <c r="H30" s="39"/>
      <c r="I30" s="39"/>
      <c r="J30" s="145">
        <f>ROUND(J84,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38</v>
      </c>
      <c r="G32" s="39"/>
      <c r="H32" s="39"/>
      <c r="I32" s="146" t="s">
        <v>37</v>
      </c>
      <c r="J32" s="146" t="s">
        <v>39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40</v>
      </c>
      <c r="E33" s="133" t="s">
        <v>41</v>
      </c>
      <c r="F33" s="148">
        <f>ROUND((SUM(BE84:BE140)),  2)</f>
        <v>0</v>
      </c>
      <c r="G33" s="39"/>
      <c r="H33" s="39"/>
      <c r="I33" s="149">
        <v>0.20999999999999999</v>
      </c>
      <c r="J33" s="148">
        <f>ROUND(((SUM(BE84:BE140))*I33),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42</v>
      </c>
      <c r="F34" s="148">
        <f>ROUND((SUM(BF84:BF140)),  2)</f>
        <v>0</v>
      </c>
      <c r="G34" s="39"/>
      <c r="H34" s="39"/>
      <c r="I34" s="149">
        <v>0.14999999999999999</v>
      </c>
      <c r="J34" s="148">
        <f>ROUND(((SUM(BF84:BF140))*I34),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43</v>
      </c>
      <c r="F35" s="148">
        <f>ROUND((SUM(BG84:BG140)),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44</v>
      </c>
      <c r="F36" s="148">
        <f>ROUND((SUM(BH84:BH140)),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45</v>
      </c>
      <c r="F37" s="148">
        <f>ROUND((SUM(BI84:BI140)),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46</v>
      </c>
      <c r="E39" s="152"/>
      <c r="F39" s="152"/>
      <c r="G39" s="153" t="s">
        <v>47</v>
      </c>
      <c r="H39" s="154" t="s">
        <v>48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87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Projektová dokumentace na realizaci nádrže II. a LBC 2b v k.ú. Kněževes u Rakovníka-výsadby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85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01 - Následná péče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Kněževes</v>
      </c>
      <c r="G52" s="41"/>
      <c r="H52" s="41"/>
      <c r="I52" s="33" t="s">
        <v>23</v>
      </c>
      <c r="J52" s="73" t="str">
        <f>IF(J12="","",J12)</f>
        <v>20. 3. 2020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 xml:space="preserve"> </v>
      </c>
      <c r="G54" s="41"/>
      <c r="H54" s="41"/>
      <c r="I54" s="33" t="s">
        <v>31</v>
      </c>
      <c r="J54" s="37" t="str">
        <f>E21</f>
        <v xml:space="preserve"> 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33</v>
      </c>
      <c r="J55" s="37" t="str">
        <f>E24</f>
        <v xml:space="preserve"> 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88</v>
      </c>
      <c r="D57" s="163"/>
      <c r="E57" s="163"/>
      <c r="F57" s="163"/>
      <c r="G57" s="163"/>
      <c r="H57" s="163"/>
      <c r="I57" s="163"/>
      <c r="J57" s="164" t="s">
        <v>89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68</v>
      </c>
      <c r="D59" s="41"/>
      <c r="E59" s="41"/>
      <c r="F59" s="41"/>
      <c r="G59" s="41"/>
      <c r="H59" s="41"/>
      <c r="I59" s="41"/>
      <c r="J59" s="103">
        <f>J84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90</v>
      </c>
    </row>
    <row r="60" s="9" customFormat="1" ht="24.96" customHeight="1">
      <c r="A60" s="9"/>
      <c r="B60" s="166"/>
      <c r="C60" s="167"/>
      <c r="D60" s="168" t="s">
        <v>91</v>
      </c>
      <c r="E60" s="169"/>
      <c r="F60" s="169"/>
      <c r="G60" s="169"/>
      <c r="H60" s="169"/>
      <c r="I60" s="169"/>
      <c r="J60" s="170">
        <f>J85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92</v>
      </c>
      <c r="E61" s="175"/>
      <c r="F61" s="175"/>
      <c r="G61" s="175"/>
      <c r="H61" s="175"/>
      <c r="I61" s="175"/>
      <c r="J61" s="176">
        <f>J86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93</v>
      </c>
      <c r="E62" s="175"/>
      <c r="F62" s="175"/>
      <c r="G62" s="175"/>
      <c r="H62" s="175"/>
      <c r="I62" s="175"/>
      <c r="J62" s="176">
        <f>J100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94</v>
      </c>
      <c r="E63" s="175"/>
      <c r="F63" s="175"/>
      <c r="G63" s="175"/>
      <c r="H63" s="175"/>
      <c r="I63" s="175"/>
      <c r="J63" s="176">
        <f>J122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95</v>
      </c>
      <c r="E64" s="175"/>
      <c r="F64" s="175"/>
      <c r="G64" s="175"/>
      <c r="H64" s="175"/>
      <c r="I64" s="175"/>
      <c r="J64" s="176">
        <f>J138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2" customFormat="1" ht="21.84" customHeight="1">
      <c r="A65" s="39"/>
      <c r="B65" s="40"/>
      <c r="C65" s="41"/>
      <c r="D65" s="41"/>
      <c r="E65" s="41"/>
      <c r="F65" s="41"/>
      <c r="G65" s="41"/>
      <c r="H65" s="41"/>
      <c r="I65" s="41"/>
      <c r="J65" s="41"/>
      <c r="K65" s="41"/>
      <c r="L65" s="135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s="2" customFormat="1" ht="6.96" customHeight="1">
      <c r="A66" s="39"/>
      <c r="B66" s="60"/>
      <c r="C66" s="61"/>
      <c r="D66" s="61"/>
      <c r="E66" s="61"/>
      <c r="F66" s="61"/>
      <c r="G66" s="61"/>
      <c r="H66" s="61"/>
      <c r="I66" s="61"/>
      <c r="J66" s="61"/>
      <c r="K66" s="61"/>
      <c r="L66" s="135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70" s="2" customFormat="1" ht="6.96" customHeight="1">
      <c r="A70" s="39"/>
      <c r="B70" s="62"/>
      <c r="C70" s="63"/>
      <c r="D70" s="63"/>
      <c r="E70" s="63"/>
      <c r="F70" s="63"/>
      <c r="G70" s="63"/>
      <c r="H70" s="63"/>
      <c r="I70" s="63"/>
      <c r="J70" s="63"/>
      <c r="K70" s="63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24.96" customHeight="1">
      <c r="A71" s="39"/>
      <c r="B71" s="40"/>
      <c r="C71" s="24" t="s">
        <v>96</v>
      </c>
      <c r="D71" s="41"/>
      <c r="E71" s="41"/>
      <c r="F71" s="41"/>
      <c r="G71" s="41"/>
      <c r="H71" s="41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6.96" customHeight="1">
      <c r="A72" s="39"/>
      <c r="B72" s="40"/>
      <c r="C72" s="41"/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2" customHeight="1">
      <c r="A73" s="39"/>
      <c r="B73" s="40"/>
      <c r="C73" s="33" t="s">
        <v>16</v>
      </c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6.5" customHeight="1">
      <c r="A74" s="39"/>
      <c r="B74" s="40"/>
      <c r="C74" s="41"/>
      <c r="D74" s="41"/>
      <c r="E74" s="161" t="str">
        <f>E7</f>
        <v>Projektová dokumentace na realizaci nádrže II. a LBC 2b v k.ú. Kněževes u Rakovníka-výsadby</v>
      </c>
      <c r="F74" s="33"/>
      <c r="G74" s="33"/>
      <c r="H74" s="33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85</v>
      </c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6.5" customHeight="1">
      <c r="A76" s="39"/>
      <c r="B76" s="40"/>
      <c r="C76" s="41"/>
      <c r="D76" s="41"/>
      <c r="E76" s="70" t="str">
        <f>E9</f>
        <v>01 - Následná péče</v>
      </c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21</v>
      </c>
      <c r="D78" s="41"/>
      <c r="E78" s="41"/>
      <c r="F78" s="28" t="str">
        <f>F12</f>
        <v>Kněževes</v>
      </c>
      <c r="G78" s="41"/>
      <c r="H78" s="41"/>
      <c r="I78" s="33" t="s">
        <v>23</v>
      </c>
      <c r="J78" s="73" t="str">
        <f>IF(J12="","",J12)</f>
        <v>20. 3. 2020</v>
      </c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6.96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5.15" customHeight="1">
      <c r="A80" s="39"/>
      <c r="B80" s="40"/>
      <c r="C80" s="33" t="s">
        <v>25</v>
      </c>
      <c r="D80" s="41"/>
      <c r="E80" s="41"/>
      <c r="F80" s="28" t="str">
        <f>E15</f>
        <v xml:space="preserve"> </v>
      </c>
      <c r="G80" s="41"/>
      <c r="H80" s="41"/>
      <c r="I80" s="33" t="s">
        <v>31</v>
      </c>
      <c r="J80" s="37" t="str">
        <f>E21</f>
        <v xml:space="preserve"> </v>
      </c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5.15" customHeight="1">
      <c r="A81" s="39"/>
      <c r="B81" s="40"/>
      <c r="C81" s="33" t="s">
        <v>29</v>
      </c>
      <c r="D81" s="41"/>
      <c r="E81" s="41"/>
      <c r="F81" s="28" t="str">
        <f>IF(E18="","",E18)</f>
        <v>Vyplň údaj</v>
      </c>
      <c r="G81" s="41"/>
      <c r="H81" s="41"/>
      <c r="I81" s="33" t="s">
        <v>33</v>
      </c>
      <c r="J81" s="37" t="str">
        <f>E24</f>
        <v xml:space="preserve"> </v>
      </c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0.32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11" customFormat="1" ht="29.28" customHeight="1">
      <c r="A83" s="178"/>
      <c r="B83" s="179"/>
      <c r="C83" s="180" t="s">
        <v>97</v>
      </c>
      <c r="D83" s="181" t="s">
        <v>55</v>
      </c>
      <c r="E83" s="181" t="s">
        <v>51</v>
      </c>
      <c r="F83" s="181" t="s">
        <v>52</v>
      </c>
      <c r="G83" s="181" t="s">
        <v>98</v>
      </c>
      <c r="H83" s="181" t="s">
        <v>99</v>
      </c>
      <c r="I83" s="181" t="s">
        <v>100</v>
      </c>
      <c r="J83" s="181" t="s">
        <v>89</v>
      </c>
      <c r="K83" s="182" t="s">
        <v>101</v>
      </c>
      <c r="L83" s="183"/>
      <c r="M83" s="93" t="s">
        <v>19</v>
      </c>
      <c r="N83" s="94" t="s">
        <v>40</v>
      </c>
      <c r="O83" s="94" t="s">
        <v>102</v>
      </c>
      <c r="P83" s="94" t="s">
        <v>103</v>
      </c>
      <c r="Q83" s="94" t="s">
        <v>104</v>
      </c>
      <c r="R83" s="94" t="s">
        <v>105</v>
      </c>
      <c r="S83" s="94" t="s">
        <v>106</v>
      </c>
      <c r="T83" s="95" t="s">
        <v>107</v>
      </c>
      <c r="U83" s="178"/>
      <c r="V83" s="178"/>
      <c r="W83" s="178"/>
      <c r="X83" s="178"/>
      <c r="Y83" s="178"/>
      <c r="Z83" s="178"/>
      <c r="AA83" s="178"/>
      <c r="AB83" s="178"/>
      <c r="AC83" s="178"/>
      <c r="AD83" s="178"/>
      <c r="AE83" s="178"/>
    </row>
    <row r="84" s="2" customFormat="1" ht="22.8" customHeight="1">
      <c r="A84" s="39"/>
      <c r="B84" s="40"/>
      <c r="C84" s="100" t="s">
        <v>108</v>
      </c>
      <c r="D84" s="41"/>
      <c r="E84" s="41"/>
      <c r="F84" s="41"/>
      <c r="G84" s="41"/>
      <c r="H84" s="41"/>
      <c r="I84" s="41"/>
      <c r="J84" s="184">
        <f>BK84</f>
        <v>0</v>
      </c>
      <c r="K84" s="41"/>
      <c r="L84" s="45"/>
      <c r="M84" s="96"/>
      <c r="N84" s="185"/>
      <c r="O84" s="97"/>
      <c r="P84" s="186">
        <f>P85</f>
        <v>0</v>
      </c>
      <c r="Q84" s="97"/>
      <c r="R84" s="186">
        <f>R85</f>
        <v>3.6742699999999999</v>
      </c>
      <c r="S84" s="97"/>
      <c r="T84" s="187">
        <f>T85</f>
        <v>0</v>
      </c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T84" s="18" t="s">
        <v>69</v>
      </c>
      <c r="AU84" s="18" t="s">
        <v>90</v>
      </c>
      <c r="BK84" s="188">
        <f>BK85</f>
        <v>0</v>
      </c>
    </row>
    <row r="85" s="12" customFormat="1" ht="25.92" customHeight="1">
      <c r="A85" s="12"/>
      <c r="B85" s="189"/>
      <c r="C85" s="190"/>
      <c r="D85" s="191" t="s">
        <v>69</v>
      </c>
      <c r="E85" s="192" t="s">
        <v>109</v>
      </c>
      <c r="F85" s="192" t="s">
        <v>110</v>
      </c>
      <c r="G85" s="190"/>
      <c r="H85" s="190"/>
      <c r="I85" s="193"/>
      <c r="J85" s="194">
        <f>BK85</f>
        <v>0</v>
      </c>
      <c r="K85" s="190"/>
      <c r="L85" s="195"/>
      <c r="M85" s="196"/>
      <c r="N85" s="197"/>
      <c r="O85" s="197"/>
      <c r="P85" s="198">
        <f>P86+P100+P122+P138</f>
        <v>0</v>
      </c>
      <c r="Q85" s="197"/>
      <c r="R85" s="198">
        <f>R86+R100+R122+R138</f>
        <v>3.6742699999999999</v>
      </c>
      <c r="S85" s="197"/>
      <c r="T85" s="199">
        <f>T86+T100+T122+T138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0" t="s">
        <v>78</v>
      </c>
      <c r="AT85" s="201" t="s">
        <v>69</v>
      </c>
      <c r="AU85" s="201" t="s">
        <v>70</v>
      </c>
      <c r="AY85" s="200" t="s">
        <v>111</v>
      </c>
      <c r="BK85" s="202">
        <f>BK86+BK100+BK122+BK138</f>
        <v>0</v>
      </c>
    </row>
    <row r="86" s="12" customFormat="1" ht="22.8" customHeight="1">
      <c r="A86" s="12"/>
      <c r="B86" s="189"/>
      <c r="C86" s="190"/>
      <c r="D86" s="191" t="s">
        <v>69</v>
      </c>
      <c r="E86" s="203" t="s">
        <v>78</v>
      </c>
      <c r="F86" s="203" t="s">
        <v>112</v>
      </c>
      <c r="G86" s="190"/>
      <c r="H86" s="190"/>
      <c r="I86" s="193"/>
      <c r="J86" s="204">
        <f>BK86</f>
        <v>0</v>
      </c>
      <c r="K86" s="190"/>
      <c r="L86" s="195"/>
      <c r="M86" s="196"/>
      <c r="N86" s="197"/>
      <c r="O86" s="197"/>
      <c r="P86" s="198">
        <f>SUM(P87:P99)</f>
        <v>0</v>
      </c>
      <c r="Q86" s="197"/>
      <c r="R86" s="198">
        <f>SUM(R87:R99)</f>
        <v>0.32420000000000004</v>
      </c>
      <c r="S86" s="197"/>
      <c r="T86" s="199">
        <f>SUM(T87:T99)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0" t="s">
        <v>78</v>
      </c>
      <c r="AT86" s="201" t="s">
        <v>69</v>
      </c>
      <c r="AU86" s="201" t="s">
        <v>78</v>
      </c>
      <c r="AY86" s="200" t="s">
        <v>111</v>
      </c>
      <c r="BK86" s="202">
        <f>SUM(BK87:BK99)</f>
        <v>0</v>
      </c>
    </row>
    <row r="87" s="2" customFormat="1" ht="21.75" customHeight="1">
      <c r="A87" s="39"/>
      <c r="B87" s="40"/>
      <c r="C87" s="205" t="s">
        <v>78</v>
      </c>
      <c r="D87" s="205" t="s">
        <v>113</v>
      </c>
      <c r="E87" s="206" t="s">
        <v>114</v>
      </c>
      <c r="F87" s="207" t="s">
        <v>115</v>
      </c>
      <c r="G87" s="208" t="s">
        <v>116</v>
      </c>
      <c r="H87" s="209">
        <v>813</v>
      </c>
      <c r="I87" s="210"/>
      <c r="J87" s="211">
        <f>ROUND(I87*H87,2)</f>
        <v>0</v>
      </c>
      <c r="K87" s="207" t="s">
        <v>117</v>
      </c>
      <c r="L87" s="45"/>
      <c r="M87" s="212" t="s">
        <v>19</v>
      </c>
      <c r="N87" s="213" t="s">
        <v>41</v>
      </c>
      <c r="O87" s="85"/>
      <c r="P87" s="214">
        <f>O87*H87</f>
        <v>0</v>
      </c>
      <c r="Q87" s="214">
        <v>0</v>
      </c>
      <c r="R87" s="214">
        <f>Q87*H87</f>
        <v>0</v>
      </c>
      <c r="S87" s="214">
        <v>0</v>
      </c>
      <c r="T87" s="215">
        <f>S87*H87</f>
        <v>0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R87" s="216" t="s">
        <v>118</v>
      </c>
      <c r="AT87" s="216" t="s">
        <v>113</v>
      </c>
      <c r="AU87" s="216" t="s">
        <v>80</v>
      </c>
      <c r="AY87" s="18" t="s">
        <v>111</v>
      </c>
      <c r="BE87" s="217">
        <f>IF(N87="základní",J87,0)</f>
        <v>0</v>
      </c>
      <c r="BF87" s="217">
        <f>IF(N87="snížená",J87,0)</f>
        <v>0</v>
      </c>
      <c r="BG87" s="217">
        <f>IF(N87="zákl. přenesená",J87,0)</f>
        <v>0</v>
      </c>
      <c r="BH87" s="217">
        <f>IF(N87="sníž. přenesená",J87,0)</f>
        <v>0</v>
      </c>
      <c r="BI87" s="217">
        <f>IF(N87="nulová",J87,0)</f>
        <v>0</v>
      </c>
      <c r="BJ87" s="18" t="s">
        <v>78</v>
      </c>
      <c r="BK87" s="217">
        <f>ROUND(I87*H87,2)</f>
        <v>0</v>
      </c>
      <c r="BL87" s="18" t="s">
        <v>118</v>
      </c>
      <c r="BM87" s="216" t="s">
        <v>119</v>
      </c>
    </row>
    <row r="88" s="2" customFormat="1">
      <c r="A88" s="39"/>
      <c r="B88" s="40"/>
      <c r="C88" s="41"/>
      <c r="D88" s="218" t="s">
        <v>120</v>
      </c>
      <c r="E88" s="41"/>
      <c r="F88" s="219" t="s">
        <v>121</v>
      </c>
      <c r="G88" s="41"/>
      <c r="H88" s="41"/>
      <c r="I88" s="220"/>
      <c r="J88" s="41"/>
      <c r="K88" s="41"/>
      <c r="L88" s="45"/>
      <c r="M88" s="221"/>
      <c r="N88" s="222"/>
      <c r="O88" s="85"/>
      <c r="P88" s="85"/>
      <c r="Q88" s="85"/>
      <c r="R88" s="85"/>
      <c r="S88" s="85"/>
      <c r="T88" s="86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T88" s="18" t="s">
        <v>120</v>
      </c>
      <c r="AU88" s="18" t="s">
        <v>80</v>
      </c>
    </row>
    <row r="89" s="13" customFormat="1">
      <c r="A89" s="13"/>
      <c r="B89" s="223"/>
      <c r="C89" s="224"/>
      <c r="D89" s="225" t="s">
        <v>122</v>
      </c>
      <c r="E89" s="226" t="s">
        <v>19</v>
      </c>
      <c r="F89" s="227" t="s">
        <v>123</v>
      </c>
      <c r="G89" s="224"/>
      <c r="H89" s="228">
        <v>813</v>
      </c>
      <c r="I89" s="229"/>
      <c r="J89" s="224"/>
      <c r="K89" s="224"/>
      <c r="L89" s="230"/>
      <c r="M89" s="231"/>
      <c r="N89" s="232"/>
      <c r="O89" s="232"/>
      <c r="P89" s="232"/>
      <c r="Q89" s="232"/>
      <c r="R89" s="232"/>
      <c r="S89" s="232"/>
      <c r="T89" s="233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T89" s="234" t="s">
        <v>122</v>
      </c>
      <c r="AU89" s="234" t="s">
        <v>80</v>
      </c>
      <c r="AV89" s="13" t="s">
        <v>80</v>
      </c>
      <c r="AW89" s="13" t="s">
        <v>32</v>
      </c>
      <c r="AX89" s="13" t="s">
        <v>70</v>
      </c>
      <c r="AY89" s="234" t="s">
        <v>111</v>
      </c>
    </row>
    <row r="90" s="14" customFormat="1">
      <c r="A90" s="14"/>
      <c r="B90" s="235"/>
      <c r="C90" s="236"/>
      <c r="D90" s="225" t="s">
        <v>122</v>
      </c>
      <c r="E90" s="237" t="s">
        <v>19</v>
      </c>
      <c r="F90" s="238" t="s">
        <v>124</v>
      </c>
      <c r="G90" s="236"/>
      <c r="H90" s="239">
        <v>813</v>
      </c>
      <c r="I90" s="240"/>
      <c r="J90" s="236"/>
      <c r="K90" s="236"/>
      <c r="L90" s="241"/>
      <c r="M90" s="242"/>
      <c r="N90" s="243"/>
      <c r="O90" s="243"/>
      <c r="P90" s="243"/>
      <c r="Q90" s="243"/>
      <c r="R90" s="243"/>
      <c r="S90" s="243"/>
      <c r="T90" s="244"/>
      <c r="U90" s="14"/>
      <c r="V90" s="14"/>
      <c r="W90" s="14"/>
      <c r="X90" s="14"/>
      <c r="Y90" s="14"/>
      <c r="Z90" s="14"/>
      <c r="AA90" s="14"/>
      <c r="AB90" s="14"/>
      <c r="AC90" s="14"/>
      <c r="AD90" s="14"/>
      <c r="AE90" s="14"/>
      <c r="AT90" s="245" t="s">
        <v>122</v>
      </c>
      <c r="AU90" s="245" t="s">
        <v>80</v>
      </c>
      <c r="AV90" s="14" t="s">
        <v>118</v>
      </c>
      <c r="AW90" s="14" t="s">
        <v>32</v>
      </c>
      <c r="AX90" s="14" t="s">
        <v>78</v>
      </c>
      <c r="AY90" s="245" t="s">
        <v>111</v>
      </c>
    </row>
    <row r="91" s="2" customFormat="1" ht="16.5" customHeight="1">
      <c r="A91" s="39"/>
      <c r="B91" s="40"/>
      <c r="C91" s="205" t="s">
        <v>80</v>
      </c>
      <c r="D91" s="205" t="s">
        <v>113</v>
      </c>
      <c r="E91" s="206" t="s">
        <v>125</v>
      </c>
      <c r="F91" s="207" t="s">
        <v>126</v>
      </c>
      <c r="G91" s="208" t="s">
        <v>127</v>
      </c>
      <c r="H91" s="209">
        <v>16.199999999999999</v>
      </c>
      <c r="I91" s="210"/>
      <c r="J91" s="211">
        <f>ROUND(I91*H91,2)</f>
        <v>0</v>
      </c>
      <c r="K91" s="207" t="s">
        <v>117</v>
      </c>
      <c r="L91" s="45"/>
      <c r="M91" s="212" t="s">
        <v>19</v>
      </c>
      <c r="N91" s="213" t="s">
        <v>41</v>
      </c>
      <c r="O91" s="85"/>
      <c r="P91" s="214">
        <f>O91*H91</f>
        <v>0</v>
      </c>
      <c r="Q91" s="214">
        <v>0</v>
      </c>
      <c r="R91" s="214">
        <f>Q91*H91</f>
        <v>0</v>
      </c>
      <c r="S91" s="214">
        <v>0</v>
      </c>
      <c r="T91" s="215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16" t="s">
        <v>118</v>
      </c>
      <c r="AT91" s="216" t="s">
        <v>113</v>
      </c>
      <c r="AU91" s="216" t="s">
        <v>80</v>
      </c>
      <c r="AY91" s="18" t="s">
        <v>111</v>
      </c>
      <c r="BE91" s="217">
        <f>IF(N91="základní",J91,0)</f>
        <v>0</v>
      </c>
      <c r="BF91" s="217">
        <f>IF(N91="snížená",J91,0)</f>
        <v>0</v>
      </c>
      <c r="BG91" s="217">
        <f>IF(N91="zákl. přenesená",J91,0)</f>
        <v>0</v>
      </c>
      <c r="BH91" s="217">
        <f>IF(N91="sníž. přenesená",J91,0)</f>
        <v>0</v>
      </c>
      <c r="BI91" s="217">
        <f>IF(N91="nulová",J91,0)</f>
        <v>0</v>
      </c>
      <c r="BJ91" s="18" t="s">
        <v>78</v>
      </c>
      <c r="BK91" s="217">
        <f>ROUND(I91*H91,2)</f>
        <v>0</v>
      </c>
      <c r="BL91" s="18" t="s">
        <v>118</v>
      </c>
      <c r="BM91" s="216" t="s">
        <v>128</v>
      </c>
    </row>
    <row r="92" s="2" customFormat="1">
      <c r="A92" s="39"/>
      <c r="B92" s="40"/>
      <c r="C92" s="41"/>
      <c r="D92" s="218" t="s">
        <v>120</v>
      </c>
      <c r="E92" s="41"/>
      <c r="F92" s="219" t="s">
        <v>129</v>
      </c>
      <c r="G92" s="41"/>
      <c r="H92" s="41"/>
      <c r="I92" s="220"/>
      <c r="J92" s="41"/>
      <c r="K92" s="41"/>
      <c r="L92" s="45"/>
      <c r="M92" s="221"/>
      <c r="N92" s="222"/>
      <c r="O92" s="85"/>
      <c r="P92" s="85"/>
      <c r="Q92" s="85"/>
      <c r="R92" s="85"/>
      <c r="S92" s="85"/>
      <c r="T92" s="86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120</v>
      </c>
      <c r="AU92" s="18" t="s">
        <v>80</v>
      </c>
    </row>
    <row r="93" s="13" customFormat="1">
      <c r="A93" s="13"/>
      <c r="B93" s="223"/>
      <c r="C93" s="224"/>
      <c r="D93" s="225" t="s">
        <v>122</v>
      </c>
      <c r="E93" s="226" t="s">
        <v>19</v>
      </c>
      <c r="F93" s="227" t="s">
        <v>130</v>
      </c>
      <c r="G93" s="224"/>
      <c r="H93" s="228">
        <v>6.7750000000000004</v>
      </c>
      <c r="I93" s="229"/>
      <c r="J93" s="224"/>
      <c r="K93" s="224"/>
      <c r="L93" s="230"/>
      <c r="M93" s="231"/>
      <c r="N93" s="232"/>
      <c r="O93" s="232"/>
      <c r="P93" s="232"/>
      <c r="Q93" s="232"/>
      <c r="R93" s="232"/>
      <c r="S93" s="232"/>
      <c r="T93" s="233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4" t="s">
        <v>122</v>
      </c>
      <c r="AU93" s="234" t="s">
        <v>80</v>
      </c>
      <c r="AV93" s="13" t="s">
        <v>80</v>
      </c>
      <c r="AW93" s="13" t="s">
        <v>32</v>
      </c>
      <c r="AX93" s="13" t="s">
        <v>70</v>
      </c>
      <c r="AY93" s="234" t="s">
        <v>111</v>
      </c>
    </row>
    <row r="94" s="13" customFormat="1">
      <c r="A94" s="13"/>
      <c r="B94" s="223"/>
      <c r="C94" s="224"/>
      <c r="D94" s="225" t="s">
        <v>122</v>
      </c>
      <c r="E94" s="226" t="s">
        <v>19</v>
      </c>
      <c r="F94" s="227" t="s">
        <v>131</v>
      </c>
      <c r="G94" s="224"/>
      <c r="H94" s="228">
        <v>9.4250000000000007</v>
      </c>
      <c r="I94" s="229"/>
      <c r="J94" s="224"/>
      <c r="K94" s="224"/>
      <c r="L94" s="230"/>
      <c r="M94" s="231"/>
      <c r="N94" s="232"/>
      <c r="O94" s="232"/>
      <c r="P94" s="232"/>
      <c r="Q94" s="232"/>
      <c r="R94" s="232"/>
      <c r="S94" s="232"/>
      <c r="T94" s="233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4" t="s">
        <v>122</v>
      </c>
      <c r="AU94" s="234" t="s">
        <v>80</v>
      </c>
      <c r="AV94" s="13" t="s">
        <v>80</v>
      </c>
      <c r="AW94" s="13" t="s">
        <v>32</v>
      </c>
      <c r="AX94" s="13" t="s">
        <v>70</v>
      </c>
      <c r="AY94" s="234" t="s">
        <v>111</v>
      </c>
    </row>
    <row r="95" s="14" customFormat="1">
      <c r="A95" s="14"/>
      <c r="B95" s="235"/>
      <c r="C95" s="236"/>
      <c r="D95" s="225" t="s">
        <v>122</v>
      </c>
      <c r="E95" s="237" t="s">
        <v>19</v>
      </c>
      <c r="F95" s="238" t="s">
        <v>124</v>
      </c>
      <c r="G95" s="236"/>
      <c r="H95" s="239">
        <v>16.200000000000003</v>
      </c>
      <c r="I95" s="240"/>
      <c r="J95" s="236"/>
      <c r="K95" s="236"/>
      <c r="L95" s="241"/>
      <c r="M95" s="242"/>
      <c r="N95" s="243"/>
      <c r="O95" s="243"/>
      <c r="P95" s="243"/>
      <c r="Q95" s="243"/>
      <c r="R95" s="243"/>
      <c r="S95" s="243"/>
      <c r="T95" s="244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45" t="s">
        <v>122</v>
      </c>
      <c r="AU95" s="245" t="s">
        <v>80</v>
      </c>
      <c r="AV95" s="14" t="s">
        <v>118</v>
      </c>
      <c r="AW95" s="14" t="s">
        <v>32</v>
      </c>
      <c r="AX95" s="14" t="s">
        <v>78</v>
      </c>
      <c r="AY95" s="245" t="s">
        <v>111</v>
      </c>
    </row>
    <row r="96" s="2" customFormat="1" ht="16.5" customHeight="1">
      <c r="A96" s="39"/>
      <c r="B96" s="40"/>
      <c r="C96" s="246" t="s">
        <v>132</v>
      </c>
      <c r="D96" s="246" t="s">
        <v>133</v>
      </c>
      <c r="E96" s="247" t="s">
        <v>134</v>
      </c>
      <c r="F96" s="248" t="s">
        <v>135</v>
      </c>
      <c r="G96" s="249" t="s">
        <v>136</v>
      </c>
      <c r="H96" s="250">
        <v>1.621</v>
      </c>
      <c r="I96" s="251"/>
      <c r="J96" s="252">
        <f>ROUND(I96*H96,2)</f>
        <v>0</v>
      </c>
      <c r="K96" s="248" t="s">
        <v>117</v>
      </c>
      <c r="L96" s="253"/>
      <c r="M96" s="254" t="s">
        <v>19</v>
      </c>
      <c r="N96" s="255" t="s">
        <v>41</v>
      </c>
      <c r="O96" s="85"/>
      <c r="P96" s="214">
        <f>O96*H96</f>
        <v>0</v>
      </c>
      <c r="Q96" s="214">
        <v>0.20000000000000001</v>
      </c>
      <c r="R96" s="214">
        <f>Q96*H96</f>
        <v>0.32420000000000004</v>
      </c>
      <c r="S96" s="214">
        <v>0</v>
      </c>
      <c r="T96" s="215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16" t="s">
        <v>137</v>
      </c>
      <c r="AT96" s="216" t="s">
        <v>133</v>
      </c>
      <c r="AU96" s="216" t="s">
        <v>80</v>
      </c>
      <c r="AY96" s="18" t="s">
        <v>111</v>
      </c>
      <c r="BE96" s="217">
        <f>IF(N96="základní",J96,0)</f>
        <v>0</v>
      </c>
      <c r="BF96" s="217">
        <f>IF(N96="snížená",J96,0)</f>
        <v>0</v>
      </c>
      <c r="BG96" s="217">
        <f>IF(N96="zákl. přenesená",J96,0)</f>
        <v>0</v>
      </c>
      <c r="BH96" s="217">
        <f>IF(N96="sníž. přenesená",J96,0)</f>
        <v>0</v>
      </c>
      <c r="BI96" s="217">
        <f>IF(N96="nulová",J96,0)</f>
        <v>0</v>
      </c>
      <c r="BJ96" s="18" t="s">
        <v>78</v>
      </c>
      <c r="BK96" s="217">
        <f>ROUND(I96*H96,2)</f>
        <v>0</v>
      </c>
      <c r="BL96" s="18" t="s">
        <v>118</v>
      </c>
      <c r="BM96" s="216" t="s">
        <v>138</v>
      </c>
    </row>
    <row r="97" s="13" customFormat="1">
      <c r="A97" s="13"/>
      <c r="B97" s="223"/>
      <c r="C97" s="224"/>
      <c r="D97" s="225" t="s">
        <v>122</v>
      </c>
      <c r="E97" s="226" t="s">
        <v>19</v>
      </c>
      <c r="F97" s="227" t="s">
        <v>139</v>
      </c>
      <c r="G97" s="224"/>
      <c r="H97" s="228">
        <v>0.67800000000000005</v>
      </c>
      <c r="I97" s="229"/>
      <c r="J97" s="224"/>
      <c r="K97" s="224"/>
      <c r="L97" s="230"/>
      <c r="M97" s="231"/>
      <c r="N97" s="232"/>
      <c r="O97" s="232"/>
      <c r="P97" s="232"/>
      <c r="Q97" s="232"/>
      <c r="R97" s="232"/>
      <c r="S97" s="232"/>
      <c r="T97" s="233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4" t="s">
        <v>122</v>
      </c>
      <c r="AU97" s="234" t="s">
        <v>80</v>
      </c>
      <c r="AV97" s="13" t="s">
        <v>80</v>
      </c>
      <c r="AW97" s="13" t="s">
        <v>32</v>
      </c>
      <c r="AX97" s="13" t="s">
        <v>70</v>
      </c>
      <c r="AY97" s="234" t="s">
        <v>111</v>
      </c>
    </row>
    <row r="98" s="13" customFormat="1">
      <c r="A98" s="13"/>
      <c r="B98" s="223"/>
      <c r="C98" s="224"/>
      <c r="D98" s="225" t="s">
        <v>122</v>
      </c>
      <c r="E98" s="226" t="s">
        <v>19</v>
      </c>
      <c r="F98" s="227" t="s">
        <v>140</v>
      </c>
      <c r="G98" s="224"/>
      <c r="H98" s="228">
        <v>0.94299999999999995</v>
      </c>
      <c r="I98" s="229"/>
      <c r="J98" s="224"/>
      <c r="K98" s="224"/>
      <c r="L98" s="230"/>
      <c r="M98" s="231"/>
      <c r="N98" s="232"/>
      <c r="O98" s="232"/>
      <c r="P98" s="232"/>
      <c r="Q98" s="232"/>
      <c r="R98" s="232"/>
      <c r="S98" s="232"/>
      <c r="T98" s="233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4" t="s">
        <v>122</v>
      </c>
      <c r="AU98" s="234" t="s">
        <v>80</v>
      </c>
      <c r="AV98" s="13" t="s">
        <v>80</v>
      </c>
      <c r="AW98" s="13" t="s">
        <v>32</v>
      </c>
      <c r="AX98" s="13" t="s">
        <v>70</v>
      </c>
      <c r="AY98" s="234" t="s">
        <v>111</v>
      </c>
    </row>
    <row r="99" s="14" customFormat="1">
      <c r="A99" s="14"/>
      <c r="B99" s="235"/>
      <c r="C99" s="236"/>
      <c r="D99" s="225" t="s">
        <v>122</v>
      </c>
      <c r="E99" s="237" t="s">
        <v>19</v>
      </c>
      <c r="F99" s="238" t="s">
        <v>124</v>
      </c>
      <c r="G99" s="236"/>
      <c r="H99" s="239">
        <v>1.621</v>
      </c>
      <c r="I99" s="240"/>
      <c r="J99" s="236"/>
      <c r="K99" s="236"/>
      <c r="L99" s="241"/>
      <c r="M99" s="242"/>
      <c r="N99" s="243"/>
      <c r="O99" s="243"/>
      <c r="P99" s="243"/>
      <c r="Q99" s="243"/>
      <c r="R99" s="243"/>
      <c r="S99" s="243"/>
      <c r="T99" s="244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45" t="s">
        <v>122</v>
      </c>
      <c r="AU99" s="245" t="s">
        <v>80</v>
      </c>
      <c r="AV99" s="14" t="s">
        <v>118</v>
      </c>
      <c r="AW99" s="14" t="s">
        <v>32</v>
      </c>
      <c r="AX99" s="14" t="s">
        <v>78</v>
      </c>
      <c r="AY99" s="245" t="s">
        <v>111</v>
      </c>
    </row>
    <row r="100" s="12" customFormat="1" ht="22.8" customHeight="1">
      <c r="A100" s="12"/>
      <c r="B100" s="189"/>
      <c r="C100" s="190"/>
      <c r="D100" s="191" t="s">
        <v>69</v>
      </c>
      <c r="E100" s="203" t="s">
        <v>141</v>
      </c>
      <c r="F100" s="203" t="s">
        <v>142</v>
      </c>
      <c r="G100" s="190"/>
      <c r="H100" s="190"/>
      <c r="I100" s="193"/>
      <c r="J100" s="204">
        <f>BK100</f>
        <v>0</v>
      </c>
      <c r="K100" s="190"/>
      <c r="L100" s="195"/>
      <c r="M100" s="196"/>
      <c r="N100" s="197"/>
      <c r="O100" s="197"/>
      <c r="P100" s="198">
        <f>SUM(P101:P121)</f>
        <v>0</v>
      </c>
      <c r="Q100" s="197"/>
      <c r="R100" s="198">
        <f>SUM(R101:R121)</f>
        <v>0.48094799999999993</v>
      </c>
      <c r="S100" s="197"/>
      <c r="T100" s="199">
        <f>SUM(T101:T121)</f>
        <v>0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200" t="s">
        <v>78</v>
      </c>
      <c r="AT100" s="201" t="s">
        <v>69</v>
      </c>
      <c r="AU100" s="201" t="s">
        <v>78</v>
      </c>
      <c r="AY100" s="200" t="s">
        <v>111</v>
      </c>
      <c r="BK100" s="202">
        <f>SUM(BK101:BK121)</f>
        <v>0</v>
      </c>
    </row>
    <row r="101" s="2" customFormat="1" ht="16.5" customHeight="1">
      <c r="A101" s="39"/>
      <c r="B101" s="40"/>
      <c r="C101" s="205" t="s">
        <v>118</v>
      </c>
      <c r="D101" s="205" t="s">
        <v>113</v>
      </c>
      <c r="E101" s="206" t="s">
        <v>143</v>
      </c>
      <c r="F101" s="207" t="s">
        <v>144</v>
      </c>
      <c r="G101" s="208" t="s">
        <v>116</v>
      </c>
      <c r="H101" s="209">
        <v>81.299999999999997</v>
      </c>
      <c r="I101" s="210"/>
      <c r="J101" s="211">
        <f>ROUND(I101*H101,2)</f>
        <v>0</v>
      </c>
      <c r="K101" s="207" t="s">
        <v>117</v>
      </c>
      <c r="L101" s="45"/>
      <c r="M101" s="212" t="s">
        <v>19</v>
      </c>
      <c r="N101" s="213" t="s">
        <v>41</v>
      </c>
      <c r="O101" s="85"/>
      <c r="P101" s="214">
        <f>O101*H101</f>
        <v>0</v>
      </c>
      <c r="Q101" s="214">
        <v>0.0025999999999999999</v>
      </c>
      <c r="R101" s="214">
        <f>Q101*H101</f>
        <v>0.21137999999999999</v>
      </c>
      <c r="S101" s="214">
        <v>0</v>
      </c>
      <c r="T101" s="215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16" t="s">
        <v>118</v>
      </c>
      <c r="AT101" s="216" t="s">
        <v>113</v>
      </c>
      <c r="AU101" s="216" t="s">
        <v>80</v>
      </c>
      <c r="AY101" s="18" t="s">
        <v>111</v>
      </c>
      <c r="BE101" s="217">
        <f>IF(N101="základní",J101,0)</f>
        <v>0</v>
      </c>
      <c r="BF101" s="217">
        <f>IF(N101="snížená",J101,0)</f>
        <v>0</v>
      </c>
      <c r="BG101" s="217">
        <f>IF(N101="zákl. přenesená",J101,0)</f>
        <v>0</v>
      </c>
      <c r="BH101" s="217">
        <f>IF(N101="sníž. přenesená",J101,0)</f>
        <v>0</v>
      </c>
      <c r="BI101" s="217">
        <f>IF(N101="nulová",J101,0)</f>
        <v>0</v>
      </c>
      <c r="BJ101" s="18" t="s">
        <v>78</v>
      </c>
      <c r="BK101" s="217">
        <f>ROUND(I101*H101,2)</f>
        <v>0</v>
      </c>
      <c r="BL101" s="18" t="s">
        <v>118</v>
      </c>
      <c r="BM101" s="216" t="s">
        <v>145</v>
      </c>
    </row>
    <row r="102" s="2" customFormat="1">
      <c r="A102" s="39"/>
      <c r="B102" s="40"/>
      <c r="C102" s="41"/>
      <c r="D102" s="218" t="s">
        <v>120</v>
      </c>
      <c r="E102" s="41"/>
      <c r="F102" s="219" t="s">
        <v>146</v>
      </c>
      <c r="G102" s="41"/>
      <c r="H102" s="41"/>
      <c r="I102" s="220"/>
      <c r="J102" s="41"/>
      <c r="K102" s="41"/>
      <c r="L102" s="45"/>
      <c r="M102" s="221"/>
      <c r="N102" s="222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120</v>
      </c>
      <c r="AU102" s="18" t="s">
        <v>80</v>
      </c>
    </row>
    <row r="103" s="13" customFormat="1">
      <c r="A103" s="13"/>
      <c r="B103" s="223"/>
      <c r="C103" s="224"/>
      <c r="D103" s="225" t="s">
        <v>122</v>
      </c>
      <c r="E103" s="226" t="s">
        <v>19</v>
      </c>
      <c r="F103" s="227" t="s">
        <v>147</v>
      </c>
      <c r="G103" s="224"/>
      <c r="H103" s="228">
        <v>81.299999999999997</v>
      </c>
      <c r="I103" s="229"/>
      <c r="J103" s="224"/>
      <c r="K103" s="224"/>
      <c r="L103" s="230"/>
      <c r="M103" s="231"/>
      <c r="N103" s="232"/>
      <c r="O103" s="232"/>
      <c r="P103" s="232"/>
      <c r="Q103" s="232"/>
      <c r="R103" s="232"/>
      <c r="S103" s="232"/>
      <c r="T103" s="233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4" t="s">
        <v>122</v>
      </c>
      <c r="AU103" s="234" t="s">
        <v>80</v>
      </c>
      <c r="AV103" s="13" t="s">
        <v>80</v>
      </c>
      <c r="AW103" s="13" t="s">
        <v>32</v>
      </c>
      <c r="AX103" s="13" t="s">
        <v>70</v>
      </c>
      <c r="AY103" s="234" t="s">
        <v>111</v>
      </c>
    </row>
    <row r="104" s="14" customFormat="1">
      <c r="A104" s="14"/>
      <c r="B104" s="235"/>
      <c r="C104" s="236"/>
      <c r="D104" s="225" t="s">
        <v>122</v>
      </c>
      <c r="E104" s="237" t="s">
        <v>19</v>
      </c>
      <c r="F104" s="238" t="s">
        <v>124</v>
      </c>
      <c r="G104" s="236"/>
      <c r="H104" s="239">
        <v>81.299999999999997</v>
      </c>
      <c r="I104" s="240"/>
      <c r="J104" s="236"/>
      <c r="K104" s="236"/>
      <c r="L104" s="241"/>
      <c r="M104" s="242"/>
      <c r="N104" s="243"/>
      <c r="O104" s="243"/>
      <c r="P104" s="243"/>
      <c r="Q104" s="243"/>
      <c r="R104" s="243"/>
      <c r="S104" s="243"/>
      <c r="T104" s="244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45" t="s">
        <v>122</v>
      </c>
      <c r="AU104" s="245" t="s">
        <v>80</v>
      </c>
      <c r="AV104" s="14" t="s">
        <v>118</v>
      </c>
      <c r="AW104" s="14" t="s">
        <v>32</v>
      </c>
      <c r="AX104" s="14" t="s">
        <v>78</v>
      </c>
      <c r="AY104" s="245" t="s">
        <v>111</v>
      </c>
    </row>
    <row r="105" s="2" customFormat="1" ht="21.75" customHeight="1">
      <c r="A105" s="39"/>
      <c r="B105" s="40"/>
      <c r="C105" s="205" t="s">
        <v>148</v>
      </c>
      <c r="D105" s="205" t="s">
        <v>113</v>
      </c>
      <c r="E105" s="206" t="s">
        <v>149</v>
      </c>
      <c r="F105" s="207" t="s">
        <v>150</v>
      </c>
      <c r="G105" s="208" t="s">
        <v>116</v>
      </c>
      <c r="H105" s="209">
        <v>129.59999999999999</v>
      </c>
      <c r="I105" s="210"/>
      <c r="J105" s="211">
        <f>ROUND(I105*H105,2)</f>
        <v>0</v>
      </c>
      <c r="K105" s="207" t="s">
        <v>117</v>
      </c>
      <c r="L105" s="45"/>
      <c r="M105" s="212" t="s">
        <v>19</v>
      </c>
      <c r="N105" s="213" t="s">
        <v>41</v>
      </c>
      <c r="O105" s="85"/>
      <c r="P105" s="214">
        <f>O105*H105</f>
        <v>0</v>
      </c>
      <c r="Q105" s="214">
        <v>0.0020799999999999998</v>
      </c>
      <c r="R105" s="214">
        <f>Q105*H105</f>
        <v>0.26956799999999997</v>
      </c>
      <c r="S105" s="214">
        <v>0</v>
      </c>
      <c r="T105" s="215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16" t="s">
        <v>118</v>
      </c>
      <c r="AT105" s="216" t="s">
        <v>113</v>
      </c>
      <c r="AU105" s="216" t="s">
        <v>80</v>
      </c>
      <c r="AY105" s="18" t="s">
        <v>111</v>
      </c>
      <c r="BE105" s="217">
        <f>IF(N105="základní",J105,0)</f>
        <v>0</v>
      </c>
      <c r="BF105" s="217">
        <f>IF(N105="snížená",J105,0)</f>
        <v>0</v>
      </c>
      <c r="BG105" s="217">
        <f>IF(N105="zákl. přenesená",J105,0)</f>
        <v>0</v>
      </c>
      <c r="BH105" s="217">
        <f>IF(N105="sníž. přenesená",J105,0)</f>
        <v>0</v>
      </c>
      <c r="BI105" s="217">
        <f>IF(N105="nulová",J105,0)</f>
        <v>0</v>
      </c>
      <c r="BJ105" s="18" t="s">
        <v>78</v>
      </c>
      <c r="BK105" s="217">
        <f>ROUND(I105*H105,2)</f>
        <v>0</v>
      </c>
      <c r="BL105" s="18" t="s">
        <v>118</v>
      </c>
      <c r="BM105" s="216" t="s">
        <v>151</v>
      </c>
    </row>
    <row r="106" s="2" customFormat="1">
      <c r="A106" s="39"/>
      <c r="B106" s="40"/>
      <c r="C106" s="41"/>
      <c r="D106" s="218" t="s">
        <v>120</v>
      </c>
      <c r="E106" s="41"/>
      <c r="F106" s="219" t="s">
        <v>152</v>
      </c>
      <c r="G106" s="41"/>
      <c r="H106" s="41"/>
      <c r="I106" s="220"/>
      <c r="J106" s="41"/>
      <c r="K106" s="41"/>
      <c r="L106" s="45"/>
      <c r="M106" s="221"/>
      <c r="N106" s="222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120</v>
      </c>
      <c r="AU106" s="18" t="s">
        <v>80</v>
      </c>
    </row>
    <row r="107" s="13" customFormat="1">
      <c r="A107" s="13"/>
      <c r="B107" s="223"/>
      <c r="C107" s="224"/>
      <c r="D107" s="225" t="s">
        <v>122</v>
      </c>
      <c r="E107" s="226" t="s">
        <v>19</v>
      </c>
      <c r="F107" s="227" t="s">
        <v>153</v>
      </c>
      <c r="G107" s="224"/>
      <c r="H107" s="228">
        <v>54.200000000000003</v>
      </c>
      <c r="I107" s="229"/>
      <c r="J107" s="224"/>
      <c r="K107" s="224"/>
      <c r="L107" s="230"/>
      <c r="M107" s="231"/>
      <c r="N107" s="232"/>
      <c r="O107" s="232"/>
      <c r="P107" s="232"/>
      <c r="Q107" s="232"/>
      <c r="R107" s="232"/>
      <c r="S107" s="232"/>
      <c r="T107" s="233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4" t="s">
        <v>122</v>
      </c>
      <c r="AU107" s="234" t="s">
        <v>80</v>
      </c>
      <c r="AV107" s="13" t="s">
        <v>80</v>
      </c>
      <c r="AW107" s="13" t="s">
        <v>32</v>
      </c>
      <c r="AX107" s="13" t="s">
        <v>70</v>
      </c>
      <c r="AY107" s="234" t="s">
        <v>111</v>
      </c>
    </row>
    <row r="108" s="13" customFormat="1">
      <c r="A108" s="13"/>
      <c r="B108" s="223"/>
      <c r="C108" s="224"/>
      <c r="D108" s="225" t="s">
        <v>122</v>
      </c>
      <c r="E108" s="226" t="s">
        <v>19</v>
      </c>
      <c r="F108" s="227" t="s">
        <v>154</v>
      </c>
      <c r="G108" s="224"/>
      <c r="H108" s="228">
        <v>75.400000000000006</v>
      </c>
      <c r="I108" s="229"/>
      <c r="J108" s="224"/>
      <c r="K108" s="224"/>
      <c r="L108" s="230"/>
      <c r="M108" s="231"/>
      <c r="N108" s="232"/>
      <c r="O108" s="232"/>
      <c r="P108" s="232"/>
      <c r="Q108" s="232"/>
      <c r="R108" s="232"/>
      <c r="S108" s="232"/>
      <c r="T108" s="233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4" t="s">
        <v>122</v>
      </c>
      <c r="AU108" s="234" t="s">
        <v>80</v>
      </c>
      <c r="AV108" s="13" t="s">
        <v>80</v>
      </c>
      <c r="AW108" s="13" t="s">
        <v>32</v>
      </c>
      <c r="AX108" s="13" t="s">
        <v>70</v>
      </c>
      <c r="AY108" s="234" t="s">
        <v>111</v>
      </c>
    </row>
    <row r="109" s="14" customFormat="1">
      <c r="A109" s="14"/>
      <c r="B109" s="235"/>
      <c r="C109" s="236"/>
      <c r="D109" s="225" t="s">
        <v>122</v>
      </c>
      <c r="E109" s="237" t="s">
        <v>19</v>
      </c>
      <c r="F109" s="238" t="s">
        <v>124</v>
      </c>
      <c r="G109" s="236"/>
      <c r="H109" s="239">
        <v>129.60000000000002</v>
      </c>
      <c r="I109" s="240"/>
      <c r="J109" s="236"/>
      <c r="K109" s="236"/>
      <c r="L109" s="241"/>
      <c r="M109" s="242"/>
      <c r="N109" s="243"/>
      <c r="O109" s="243"/>
      <c r="P109" s="243"/>
      <c r="Q109" s="243"/>
      <c r="R109" s="243"/>
      <c r="S109" s="243"/>
      <c r="T109" s="244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45" t="s">
        <v>122</v>
      </c>
      <c r="AU109" s="245" t="s">
        <v>80</v>
      </c>
      <c r="AV109" s="14" t="s">
        <v>118</v>
      </c>
      <c r="AW109" s="14" t="s">
        <v>32</v>
      </c>
      <c r="AX109" s="14" t="s">
        <v>78</v>
      </c>
      <c r="AY109" s="245" t="s">
        <v>111</v>
      </c>
    </row>
    <row r="110" s="2" customFormat="1" ht="16.5" customHeight="1">
      <c r="A110" s="39"/>
      <c r="B110" s="40"/>
      <c r="C110" s="205" t="s">
        <v>155</v>
      </c>
      <c r="D110" s="205" t="s">
        <v>113</v>
      </c>
      <c r="E110" s="206" t="s">
        <v>156</v>
      </c>
      <c r="F110" s="207" t="s">
        <v>157</v>
      </c>
      <c r="G110" s="208" t="s">
        <v>116</v>
      </c>
      <c r="H110" s="209">
        <v>2262</v>
      </c>
      <c r="I110" s="210"/>
      <c r="J110" s="211">
        <f>ROUND(I110*H110,2)</f>
        <v>0</v>
      </c>
      <c r="K110" s="207" t="s">
        <v>117</v>
      </c>
      <c r="L110" s="45"/>
      <c r="M110" s="212" t="s">
        <v>19</v>
      </c>
      <c r="N110" s="213" t="s">
        <v>41</v>
      </c>
      <c r="O110" s="85"/>
      <c r="P110" s="214">
        <f>O110*H110</f>
        <v>0</v>
      </c>
      <c r="Q110" s="214">
        <v>0</v>
      </c>
      <c r="R110" s="214">
        <f>Q110*H110</f>
        <v>0</v>
      </c>
      <c r="S110" s="214">
        <v>0</v>
      </c>
      <c r="T110" s="215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16" t="s">
        <v>118</v>
      </c>
      <c r="AT110" s="216" t="s">
        <v>113</v>
      </c>
      <c r="AU110" s="216" t="s">
        <v>80</v>
      </c>
      <c r="AY110" s="18" t="s">
        <v>111</v>
      </c>
      <c r="BE110" s="217">
        <f>IF(N110="základní",J110,0)</f>
        <v>0</v>
      </c>
      <c r="BF110" s="217">
        <f>IF(N110="snížená",J110,0)</f>
        <v>0</v>
      </c>
      <c r="BG110" s="217">
        <f>IF(N110="zákl. přenesená",J110,0)</f>
        <v>0</v>
      </c>
      <c r="BH110" s="217">
        <f>IF(N110="sníž. přenesená",J110,0)</f>
        <v>0</v>
      </c>
      <c r="BI110" s="217">
        <f>IF(N110="nulová",J110,0)</f>
        <v>0</v>
      </c>
      <c r="BJ110" s="18" t="s">
        <v>78</v>
      </c>
      <c r="BK110" s="217">
        <f>ROUND(I110*H110,2)</f>
        <v>0</v>
      </c>
      <c r="BL110" s="18" t="s">
        <v>118</v>
      </c>
      <c r="BM110" s="216" t="s">
        <v>158</v>
      </c>
    </row>
    <row r="111" s="2" customFormat="1">
      <c r="A111" s="39"/>
      <c r="B111" s="40"/>
      <c r="C111" s="41"/>
      <c r="D111" s="218" t="s">
        <v>120</v>
      </c>
      <c r="E111" s="41"/>
      <c r="F111" s="219" t="s">
        <v>159</v>
      </c>
      <c r="G111" s="41"/>
      <c r="H111" s="41"/>
      <c r="I111" s="220"/>
      <c r="J111" s="41"/>
      <c r="K111" s="41"/>
      <c r="L111" s="45"/>
      <c r="M111" s="221"/>
      <c r="N111" s="222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120</v>
      </c>
      <c r="AU111" s="18" t="s">
        <v>80</v>
      </c>
    </row>
    <row r="112" s="13" customFormat="1">
      <c r="A112" s="13"/>
      <c r="B112" s="223"/>
      <c r="C112" s="224"/>
      <c r="D112" s="225" t="s">
        <v>122</v>
      </c>
      <c r="E112" s="226" t="s">
        <v>19</v>
      </c>
      <c r="F112" s="227" t="s">
        <v>160</v>
      </c>
      <c r="G112" s="224"/>
      <c r="H112" s="228">
        <v>754</v>
      </c>
      <c r="I112" s="229"/>
      <c r="J112" s="224"/>
      <c r="K112" s="224"/>
      <c r="L112" s="230"/>
      <c r="M112" s="231"/>
      <c r="N112" s="232"/>
      <c r="O112" s="232"/>
      <c r="P112" s="232"/>
      <c r="Q112" s="232"/>
      <c r="R112" s="232"/>
      <c r="S112" s="232"/>
      <c r="T112" s="233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4" t="s">
        <v>122</v>
      </c>
      <c r="AU112" s="234" t="s">
        <v>80</v>
      </c>
      <c r="AV112" s="13" t="s">
        <v>80</v>
      </c>
      <c r="AW112" s="13" t="s">
        <v>32</v>
      </c>
      <c r="AX112" s="13" t="s">
        <v>70</v>
      </c>
      <c r="AY112" s="234" t="s">
        <v>111</v>
      </c>
    </row>
    <row r="113" s="13" customFormat="1">
      <c r="A113" s="13"/>
      <c r="B113" s="223"/>
      <c r="C113" s="224"/>
      <c r="D113" s="225" t="s">
        <v>122</v>
      </c>
      <c r="E113" s="226" t="s">
        <v>19</v>
      </c>
      <c r="F113" s="227" t="s">
        <v>161</v>
      </c>
      <c r="G113" s="224"/>
      <c r="H113" s="228">
        <v>754</v>
      </c>
      <c r="I113" s="229"/>
      <c r="J113" s="224"/>
      <c r="K113" s="224"/>
      <c r="L113" s="230"/>
      <c r="M113" s="231"/>
      <c r="N113" s="232"/>
      <c r="O113" s="232"/>
      <c r="P113" s="232"/>
      <c r="Q113" s="232"/>
      <c r="R113" s="232"/>
      <c r="S113" s="232"/>
      <c r="T113" s="233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4" t="s">
        <v>122</v>
      </c>
      <c r="AU113" s="234" t="s">
        <v>80</v>
      </c>
      <c r="AV113" s="13" t="s">
        <v>80</v>
      </c>
      <c r="AW113" s="13" t="s">
        <v>32</v>
      </c>
      <c r="AX113" s="13" t="s">
        <v>70</v>
      </c>
      <c r="AY113" s="234" t="s">
        <v>111</v>
      </c>
    </row>
    <row r="114" s="13" customFormat="1">
      <c r="A114" s="13"/>
      <c r="B114" s="223"/>
      <c r="C114" s="224"/>
      <c r="D114" s="225" t="s">
        <v>122</v>
      </c>
      <c r="E114" s="226" t="s">
        <v>19</v>
      </c>
      <c r="F114" s="227" t="s">
        <v>162</v>
      </c>
      <c r="G114" s="224"/>
      <c r="H114" s="228">
        <v>754</v>
      </c>
      <c r="I114" s="229"/>
      <c r="J114" s="224"/>
      <c r="K114" s="224"/>
      <c r="L114" s="230"/>
      <c r="M114" s="231"/>
      <c r="N114" s="232"/>
      <c r="O114" s="232"/>
      <c r="P114" s="232"/>
      <c r="Q114" s="232"/>
      <c r="R114" s="232"/>
      <c r="S114" s="232"/>
      <c r="T114" s="233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4" t="s">
        <v>122</v>
      </c>
      <c r="AU114" s="234" t="s">
        <v>80</v>
      </c>
      <c r="AV114" s="13" t="s">
        <v>80</v>
      </c>
      <c r="AW114" s="13" t="s">
        <v>32</v>
      </c>
      <c r="AX114" s="13" t="s">
        <v>70</v>
      </c>
      <c r="AY114" s="234" t="s">
        <v>111</v>
      </c>
    </row>
    <row r="115" s="14" customFormat="1">
      <c r="A115" s="14"/>
      <c r="B115" s="235"/>
      <c r="C115" s="236"/>
      <c r="D115" s="225" t="s">
        <v>122</v>
      </c>
      <c r="E115" s="237" t="s">
        <v>19</v>
      </c>
      <c r="F115" s="238" t="s">
        <v>124</v>
      </c>
      <c r="G115" s="236"/>
      <c r="H115" s="239">
        <v>2262</v>
      </c>
      <c r="I115" s="240"/>
      <c r="J115" s="236"/>
      <c r="K115" s="236"/>
      <c r="L115" s="241"/>
      <c r="M115" s="242"/>
      <c r="N115" s="243"/>
      <c r="O115" s="243"/>
      <c r="P115" s="243"/>
      <c r="Q115" s="243"/>
      <c r="R115" s="243"/>
      <c r="S115" s="243"/>
      <c r="T115" s="244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45" t="s">
        <v>122</v>
      </c>
      <c r="AU115" s="245" t="s">
        <v>80</v>
      </c>
      <c r="AV115" s="14" t="s">
        <v>118</v>
      </c>
      <c r="AW115" s="14" t="s">
        <v>32</v>
      </c>
      <c r="AX115" s="14" t="s">
        <v>78</v>
      </c>
      <c r="AY115" s="245" t="s">
        <v>111</v>
      </c>
    </row>
    <row r="116" s="2" customFormat="1" ht="16.5" customHeight="1">
      <c r="A116" s="39"/>
      <c r="B116" s="40"/>
      <c r="C116" s="205" t="s">
        <v>163</v>
      </c>
      <c r="D116" s="205" t="s">
        <v>113</v>
      </c>
      <c r="E116" s="206" t="s">
        <v>164</v>
      </c>
      <c r="F116" s="207" t="s">
        <v>165</v>
      </c>
      <c r="G116" s="208" t="s">
        <v>136</v>
      </c>
      <c r="H116" s="209">
        <v>311.75999999999999</v>
      </c>
      <c r="I116" s="210"/>
      <c r="J116" s="211">
        <f>ROUND(I116*H116,2)</f>
        <v>0</v>
      </c>
      <c r="K116" s="207" t="s">
        <v>117</v>
      </c>
      <c r="L116" s="45"/>
      <c r="M116" s="212" t="s">
        <v>19</v>
      </c>
      <c r="N116" s="213" t="s">
        <v>41</v>
      </c>
      <c r="O116" s="85"/>
      <c r="P116" s="214">
        <f>O116*H116</f>
        <v>0</v>
      </c>
      <c r="Q116" s="214">
        <v>0</v>
      </c>
      <c r="R116" s="214">
        <f>Q116*H116</f>
        <v>0</v>
      </c>
      <c r="S116" s="214">
        <v>0</v>
      </c>
      <c r="T116" s="215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16" t="s">
        <v>118</v>
      </c>
      <c r="AT116" s="216" t="s">
        <v>113</v>
      </c>
      <c r="AU116" s="216" t="s">
        <v>80</v>
      </c>
      <c r="AY116" s="18" t="s">
        <v>111</v>
      </c>
      <c r="BE116" s="217">
        <f>IF(N116="základní",J116,0)</f>
        <v>0</v>
      </c>
      <c r="BF116" s="217">
        <f>IF(N116="snížená",J116,0)</f>
        <v>0</v>
      </c>
      <c r="BG116" s="217">
        <f>IF(N116="zákl. přenesená",J116,0)</f>
        <v>0</v>
      </c>
      <c r="BH116" s="217">
        <f>IF(N116="sníž. přenesená",J116,0)</f>
        <v>0</v>
      </c>
      <c r="BI116" s="217">
        <f>IF(N116="nulová",J116,0)</f>
        <v>0</v>
      </c>
      <c r="BJ116" s="18" t="s">
        <v>78</v>
      </c>
      <c r="BK116" s="217">
        <f>ROUND(I116*H116,2)</f>
        <v>0</v>
      </c>
      <c r="BL116" s="18" t="s">
        <v>118</v>
      </c>
      <c r="BM116" s="216" t="s">
        <v>166</v>
      </c>
    </row>
    <row r="117" s="2" customFormat="1">
      <c r="A117" s="39"/>
      <c r="B117" s="40"/>
      <c r="C117" s="41"/>
      <c r="D117" s="218" t="s">
        <v>120</v>
      </c>
      <c r="E117" s="41"/>
      <c r="F117" s="219" t="s">
        <v>167</v>
      </c>
      <c r="G117" s="41"/>
      <c r="H117" s="41"/>
      <c r="I117" s="220"/>
      <c r="J117" s="41"/>
      <c r="K117" s="41"/>
      <c r="L117" s="45"/>
      <c r="M117" s="221"/>
      <c r="N117" s="222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120</v>
      </c>
      <c r="AU117" s="18" t="s">
        <v>80</v>
      </c>
    </row>
    <row r="118" s="13" customFormat="1">
      <c r="A118" s="13"/>
      <c r="B118" s="223"/>
      <c r="C118" s="224"/>
      <c r="D118" s="225" t="s">
        <v>122</v>
      </c>
      <c r="E118" s="226" t="s">
        <v>19</v>
      </c>
      <c r="F118" s="227" t="s">
        <v>168</v>
      </c>
      <c r="G118" s="224"/>
      <c r="H118" s="228">
        <v>103.92</v>
      </c>
      <c r="I118" s="229"/>
      <c r="J118" s="224"/>
      <c r="K118" s="224"/>
      <c r="L118" s="230"/>
      <c r="M118" s="231"/>
      <c r="N118" s="232"/>
      <c r="O118" s="232"/>
      <c r="P118" s="232"/>
      <c r="Q118" s="232"/>
      <c r="R118" s="232"/>
      <c r="S118" s="232"/>
      <c r="T118" s="233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4" t="s">
        <v>122</v>
      </c>
      <c r="AU118" s="234" t="s">
        <v>80</v>
      </c>
      <c r="AV118" s="13" t="s">
        <v>80</v>
      </c>
      <c r="AW118" s="13" t="s">
        <v>32</v>
      </c>
      <c r="AX118" s="13" t="s">
        <v>70</v>
      </c>
      <c r="AY118" s="234" t="s">
        <v>111</v>
      </c>
    </row>
    <row r="119" s="13" customFormat="1">
      <c r="A119" s="13"/>
      <c r="B119" s="223"/>
      <c r="C119" s="224"/>
      <c r="D119" s="225" t="s">
        <v>122</v>
      </c>
      <c r="E119" s="226" t="s">
        <v>19</v>
      </c>
      <c r="F119" s="227" t="s">
        <v>169</v>
      </c>
      <c r="G119" s="224"/>
      <c r="H119" s="228">
        <v>103.92</v>
      </c>
      <c r="I119" s="229"/>
      <c r="J119" s="224"/>
      <c r="K119" s="224"/>
      <c r="L119" s="230"/>
      <c r="M119" s="231"/>
      <c r="N119" s="232"/>
      <c r="O119" s="232"/>
      <c r="P119" s="232"/>
      <c r="Q119" s="232"/>
      <c r="R119" s="232"/>
      <c r="S119" s="232"/>
      <c r="T119" s="233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4" t="s">
        <v>122</v>
      </c>
      <c r="AU119" s="234" t="s">
        <v>80</v>
      </c>
      <c r="AV119" s="13" t="s">
        <v>80</v>
      </c>
      <c r="AW119" s="13" t="s">
        <v>32</v>
      </c>
      <c r="AX119" s="13" t="s">
        <v>70</v>
      </c>
      <c r="AY119" s="234" t="s">
        <v>111</v>
      </c>
    </row>
    <row r="120" s="13" customFormat="1">
      <c r="A120" s="13"/>
      <c r="B120" s="223"/>
      <c r="C120" s="224"/>
      <c r="D120" s="225" t="s">
        <v>122</v>
      </c>
      <c r="E120" s="226" t="s">
        <v>19</v>
      </c>
      <c r="F120" s="227" t="s">
        <v>170</v>
      </c>
      <c r="G120" s="224"/>
      <c r="H120" s="228">
        <v>103.92</v>
      </c>
      <c r="I120" s="229"/>
      <c r="J120" s="224"/>
      <c r="K120" s="224"/>
      <c r="L120" s="230"/>
      <c r="M120" s="231"/>
      <c r="N120" s="232"/>
      <c r="O120" s="232"/>
      <c r="P120" s="232"/>
      <c r="Q120" s="232"/>
      <c r="R120" s="232"/>
      <c r="S120" s="232"/>
      <c r="T120" s="233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4" t="s">
        <v>122</v>
      </c>
      <c r="AU120" s="234" t="s">
        <v>80</v>
      </c>
      <c r="AV120" s="13" t="s">
        <v>80</v>
      </c>
      <c r="AW120" s="13" t="s">
        <v>32</v>
      </c>
      <c r="AX120" s="13" t="s">
        <v>70</v>
      </c>
      <c r="AY120" s="234" t="s">
        <v>111</v>
      </c>
    </row>
    <row r="121" s="14" customFormat="1">
      <c r="A121" s="14"/>
      <c r="B121" s="235"/>
      <c r="C121" s="236"/>
      <c r="D121" s="225" t="s">
        <v>122</v>
      </c>
      <c r="E121" s="237" t="s">
        <v>19</v>
      </c>
      <c r="F121" s="238" t="s">
        <v>124</v>
      </c>
      <c r="G121" s="236"/>
      <c r="H121" s="239">
        <v>311.75999999999999</v>
      </c>
      <c r="I121" s="240"/>
      <c r="J121" s="236"/>
      <c r="K121" s="236"/>
      <c r="L121" s="241"/>
      <c r="M121" s="242"/>
      <c r="N121" s="243"/>
      <c r="O121" s="243"/>
      <c r="P121" s="243"/>
      <c r="Q121" s="243"/>
      <c r="R121" s="243"/>
      <c r="S121" s="243"/>
      <c r="T121" s="244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45" t="s">
        <v>122</v>
      </c>
      <c r="AU121" s="245" t="s">
        <v>80</v>
      </c>
      <c r="AV121" s="14" t="s">
        <v>118</v>
      </c>
      <c r="AW121" s="14" t="s">
        <v>32</v>
      </c>
      <c r="AX121" s="14" t="s">
        <v>78</v>
      </c>
      <c r="AY121" s="245" t="s">
        <v>111</v>
      </c>
    </row>
    <row r="122" s="12" customFormat="1" ht="22.8" customHeight="1">
      <c r="A122" s="12"/>
      <c r="B122" s="189"/>
      <c r="C122" s="190"/>
      <c r="D122" s="191" t="s">
        <v>69</v>
      </c>
      <c r="E122" s="203" t="s">
        <v>132</v>
      </c>
      <c r="F122" s="203" t="s">
        <v>171</v>
      </c>
      <c r="G122" s="190"/>
      <c r="H122" s="190"/>
      <c r="I122" s="193"/>
      <c r="J122" s="204">
        <f>BK122</f>
        <v>0</v>
      </c>
      <c r="K122" s="190"/>
      <c r="L122" s="195"/>
      <c r="M122" s="196"/>
      <c r="N122" s="197"/>
      <c r="O122" s="197"/>
      <c r="P122" s="198">
        <f>SUM(P123:P137)</f>
        <v>0</v>
      </c>
      <c r="Q122" s="197"/>
      <c r="R122" s="198">
        <f>SUM(R123:R137)</f>
        <v>2.869122</v>
      </c>
      <c r="S122" s="197"/>
      <c r="T122" s="199">
        <f>SUM(T123:T137)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00" t="s">
        <v>78</v>
      </c>
      <c r="AT122" s="201" t="s">
        <v>69</v>
      </c>
      <c r="AU122" s="201" t="s">
        <v>78</v>
      </c>
      <c r="AY122" s="200" t="s">
        <v>111</v>
      </c>
      <c r="BK122" s="202">
        <f>SUM(BK123:BK137)</f>
        <v>0</v>
      </c>
    </row>
    <row r="123" s="2" customFormat="1" ht="33" customHeight="1">
      <c r="A123" s="39"/>
      <c r="B123" s="40"/>
      <c r="C123" s="205" t="s">
        <v>172</v>
      </c>
      <c r="D123" s="205" t="s">
        <v>113</v>
      </c>
      <c r="E123" s="206" t="s">
        <v>173</v>
      </c>
      <c r="F123" s="207" t="s">
        <v>174</v>
      </c>
      <c r="G123" s="208" t="s">
        <v>175</v>
      </c>
      <c r="H123" s="209">
        <v>220.50999999999999</v>
      </c>
      <c r="I123" s="210"/>
      <c r="J123" s="211">
        <f>ROUND(I123*H123,2)</f>
        <v>0</v>
      </c>
      <c r="K123" s="207" t="s">
        <v>117</v>
      </c>
      <c r="L123" s="45"/>
      <c r="M123" s="212" t="s">
        <v>19</v>
      </c>
      <c r="N123" s="213" t="s">
        <v>41</v>
      </c>
      <c r="O123" s="85"/>
      <c r="P123" s="214">
        <f>O123*H123</f>
        <v>0</v>
      </c>
      <c r="Q123" s="214">
        <v>0.0011999999999999999</v>
      </c>
      <c r="R123" s="214">
        <f>Q123*H123</f>
        <v>0.26461199999999996</v>
      </c>
      <c r="S123" s="214">
        <v>0</v>
      </c>
      <c r="T123" s="215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16" t="s">
        <v>118</v>
      </c>
      <c r="AT123" s="216" t="s">
        <v>113</v>
      </c>
      <c r="AU123" s="216" t="s">
        <v>80</v>
      </c>
      <c r="AY123" s="18" t="s">
        <v>111</v>
      </c>
      <c r="BE123" s="217">
        <f>IF(N123="základní",J123,0)</f>
        <v>0</v>
      </c>
      <c r="BF123" s="217">
        <f>IF(N123="snížená",J123,0)</f>
        <v>0</v>
      </c>
      <c r="BG123" s="217">
        <f>IF(N123="zákl. přenesená",J123,0)</f>
        <v>0</v>
      </c>
      <c r="BH123" s="217">
        <f>IF(N123="sníž. přenesená",J123,0)</f>
        <v>0</v>
      </c>
      <c r="BI123" s="217">
        <f>IF(N123="nulová",J123,0)</f>
        <v>0</v>
      </c>
      <c r="BJ123" s="18" t="s">
        <v>78</v>
      </c>
      <c r="BK123" s="217">
        <f>ROUND(I123*H123,2)</f>
        <v>0</v>
      </c>
      <c r="BL123" s="18" t="s">
        <v>118</v>
      </c>
      <c r="BM123" s="216" t="s">
        <v>176</v>
      </c>
    </row>
    <row r="124" s="2" customFormat="1">
      <c r="A124" s="39"/>
      <c r="B124" s="40"/>
      <c r="C124" s="41"/>
      <c r="D124" s="218" t="s">
        <v>120</v>
      </c>
      <c r="E124" s="41"/>
      <c r="F124" s="219" t="s">
        <v>177</v>
      </c>
      <c r="G124" s="41"/>
      <c r="H124" s="41"/>
      <c r="I124" s="220"/>
      <c r="J124" s="41"/>
      <c r="K124" s="41"/>
      <c r="L124" s="45"/>
      <c r="M124" s="221"/>
      <c r="N124" s="222"/>
      <c r="O124" s="85"/>
      <c r="P124" s="85"/>
      <c r="Q124" s="85"/>
      <c r="R124" s="85"/>
      <c r="S124" s="85"/>
      <c r="T124" s="86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120</v>
      </c>
      <c r="AU124" s="18" t="s">
        <v>80</v>
      </c>
    </row>
    <row r="125" s="15" customFormat="1">
      <c r="A125" s="15"/>
      <c r="B125" s="256"/>
      <c r="C125" s="257"/>
      <c r="D125" s="225" t="s">
        <v>122</v>
      </c>
      <c r="E125" s="258" t="s">
        <v>19</v>
      </c>
      <c r="F125" s="259" t="s">
        <v>178</v>
      </c>
      <c r="G125" s="257"/>
      <c r="H125" s="258" t="s">
        <v>19</v>
      </c>
      <c r="I125" s="260"/>
      <c r="J125" s="257"/>
      <c r="K125" s="257"/>
      <c r="L125" s="261"/>
      <c r="M125" s="262"/>
      <c r="N125" s="263"/>
      <c r="O125" s="263"/>
      <c r="P125" s="263"/>
      <c r="Q125" s="263"/>
      <c r="R125" s="263"/>
      <c r="S125" s="263"/>
      <c r="T125" s="264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T125" s="265" t="s">
        <v>122</v>
      </c>
      <c r="AU125" s="265" t="s">
        <v>80</v>
      </c>
      <c r="AV125" s="15" t="s">
        <v>78</v>
      </c>
      <c r="AW125" s="15" t="s">
        <v>32</v>
      </c>
      <c r="AX125" s="15" t="s">
        <v>70</v>
      </c>
      <c r="AY125" s="265" t="s">
        <v>111</v>
      </c>
    </row>
    <row r="126" s="13" customFormat="1">
      <c r="A126" s="13"/>
      <c r="B126" s="223"/>
      <c r="C126" s="224"/>
      <c r="D126" s="225" t="s">
        <v>122</v>
      </c>
      <c r="E126" s="226" t="s">
        <v>19</v>
      </c>
      <c r="F126" s="227" t="s">
        <v>179</v>
      </c>
      <c r="G126" s="224"/>
      <c r="H126" s="228">
        <v>220.50999999999999</v>
      </c>
      <c r="I126" s="229"/>
      <c r="J126" s="224"/>
      <c r="K126" s="224"/>
      <c r="L126" s="230"/>
      <c r="M126" s="231"/>
      <c r="N126" s="232"/>
      <c r="O126" s="232"/>
      <c r="P126" s="232"/>
      <c r="Q126" s="232"/>
      <c r="R126" s="232"/>
      <c r="S126" s="232"/>
      <c r="T126" s="233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4" t="s">
        <v>122</v>
      </c>
      <c r="AU126" s="234" t="s">
        <v>80</v>
      </c>
      <c r="AV126" s="13" t="s">
        <v>80</v>
      </c>
      <c r="AW126" s="13" t="s">
        <v>32</v>
      </c>
      <c r="AX126" s="13" t="s">
        <v>70</v>
      </c>
      <c r="AY126" s="234" t="s">
        <v>111</v>
      </c>
    </row>
    <row r="127" s="14" customFormat="1">
      <c r="A127" s="14"/>
      <c r="B127" s="235"/>
      <c r="C127" s="236"/>
      <c r="D127" s="225" t="s">
        <v>122</v>
      </c>
      <c r="E127" s="237" t="s">
        <v>19</v>
      </c>
      <c r="F127" s="238" t="s">
        <v>124</v>
      </c>
      <c r="G127" s="236"/>
      <c r="H127" s="239">
        <v>220.50999999999999</v>
      </c>
      <c r="I127" s="240"/>
      <c r="J127" s="236"/>
      <c r="K127" s="236"/>
      <c r="L127" s="241"/>
      <c r="M127" s="242"/>
      <c r="N127" s="243"/>
      <c r="O127" s="243"/>
      <c r="P127" s="243"/>
      <c r="Q127" s="243"/>
      <c r="R127" s="243"/>
      <c r="S127" s="243"/>
      <c r="T127" s="244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45" t="s">
        <v>122</v>
      </c>
      <c r="AU127" s="245" t="s">
        <v>80</v>
      </c>
      <c r="AV127" s="14" t="s">
        <v>118</v>
      </c>
      <c r="AW127" s="14" t="s">
        <v>32</v>
      </c>
      <c r="AX127" s="14" t="s">
        <v>78</v>
      </c>
      <c r="AY127" s="245" t="s">
        <v>111</v>
      </c>
    </row>
    <row r="128" s="2" customFormat="1" ht="16.5" customHeight="1">
      <c r="A128" s="39"/>
      <c r="B128" s="40"/>
      <c r="C128" s="205" t="s">
        <v>180</v>
      </c>
      <c r="D128" s="205" t="s">
        <v>113</v>
      </c>
      <c r="E128" s="206" t="s">
        <v>181</v>
      </c>
      <c r="F128" s="207" t="s">
        <v>182</v>
      </c>
      <c r="G128" s="208" t="s">
        <v>175</v>
      </c>
      <c r="H128" s="209">
        <v>22</v>
      </c>
      <c r="I128" s="210"/>
      <c r="J128" s="211">
        <f>ROUND(I128*H128,2)</f>
        <v>0</v>
      </c>
      <c r="K128" s="207" t="s">
        <v>117</v>
      </c>
      <c r="L128" s="45"/>
      <c r="M128" s="212" t="s">
        <v>19</v>
      </c>
      <c r="N128" s="213" t="s">
        <v>41</v>
      </c>
      <c r="O128" s="85"/>
      <c r="P128" s="214">
        <f>O128*H128</f>
        <v>0</v>
      </c>
      <c r="Q128" s="214">
        <v>0.00248</v>
      </c>
      <c r="R128" s="214">
        <f>Q128*H128</f>
        <v>0.054559999999999997</v>
      </c>
      <c r="S128" s="214">
        <v>0</v>
      </c>
      <c r="T128" s="215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16" t="s">
        <v>118</v>
      </c>
      <c r="AT128" s="216" t="s">
        <v>113</v>
      </c>
      <c r="AU128" s="216" t="s">
        <v>80</v>
      </c>
      <c r="AY128" s="18" t="s">
        <v>111</v>
      </c>
      <c r="BE128" s="217">
        <f>IF(N128="základní",J128,0)</f>
        <v>0</v>
      </c>
      <c r="BF128" s="217">
        <f>IF(N128="snížená",J128,0)</f>
        <v>0</v>
      </c>
      <c r="BG128" s="217">
        <f>IF(N128="zákl. přenesená",J128,0)</f>
        <v>0</v>
      </c>
      <c r="BH128" s="217">
        <f>IF(N128="sníž. přenesená",J128,0)</f>
        <v>0</v>
      </c>
      <c r="BI128" s="217">
        <f>IF(N128="nulová",J128,0)</f>
        <v>0</v>
      </c>
      <c r="BJ128" s="18" t="s">
        <v>78</v>
      </c>
      <c r="BK128" s="217">
        <f>ROUND(I128*H128,2)</f>
        <v>0</v>
      </c>
      <c r="BL128" s="18" t="s">
        <v>118</v>
      </c>
      <c r="BM128" s="216" t="s">
        <v>183</v>
      </c>
    </row>
    <row r="129" s="2" customFormat="1">
      <c r="A129" s="39"/>
      <c r="B129" s="40"/>
      <c r="C129" s="41"/>
      <c r="D129" s="218" t="s">
        <v>120</v>
      </c>
      <c r="E129" s="41"/>
      <c r="F129" s="219" t="s">
        <v>184</v>
      </c>
      <c r="G129" s="41"/>
      <c r="H129" s="41"/>
      <c r="I129" s="220"/>
      <c r="J129" s="41"/>
      <c r="K129" s="41"/>
      <c r="L129" s="45"/>
      <c r="M129" s="221"/>
      <c r="N129" s="222"/>
      <c r="O129" s="85"/>
      <c r="P129" s="85"/>
      <c r="Q129" s="85"/>
      <c r="R129" s="85"/>
      <c r="S129" s="85"/>
      <c r="T129" s="86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120</v>
      </c>
      <c r="AU129" s="18" t="s">
        <v>80</v>
      </c>
    </row>
    <row r="130" s="13" customFormat="1">
      <c r="A130" s="13"/>
      <c r="B130" s="223"/>
      <c r="C130" s="224"/>
      <c r="D130" s="225" t="s">
        <v>122</v>
      </c>
      <c r="E130" s="226" t="s">
        <v>19</v>
      </c>
      <c r="F130" s="227" t="s">
        <v>185</v>
      </c>
      <c r="G130" s="224"/>
      <c r="H130" s="228">
        <v>22</v>
      </c>
      <c r="I130" s="229"/>
      <c r="J130" s="224"/>
      <c r="K130" s="224"/>
      <c r="L130" s="230"/>
      <c r="M130" s="231"/>
      <c r="N130" s="232"/>
      <c r="O130" s="232"/>
      <c r="P130" s="232"/>
      <c r="Q130" s="232"/>
      <c r="R130" s="232"/>
      <c r="S130" s="232"/>
      <c r="T130" s="233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4" t="s">
        <v>122</v>
      </c>
      <c r="AU130" s="234" t="s">
        <v>80</v>
      </c>
      <c r="AV130" s="13" t="s">
        <v>80</v>
      </c>
      <c r="AW130" s="13" t="s">
        <v>32</v>
      </c>
      <c r="AX130" s="13" t="s">
        <v>70</v>
      </c>
      <c r="AY130" s="234" t="s">
        <v>111</v>
      </c>
    </row>
    <row r="131" s="14" customFormat="1">
      <c r="A131" s="14"/>
      <c r="B131" s="235"/>
      <c r="C131" s="236"/>
      <c r="D131" s="225" t="s">
        <v>122</v>
      </c>
      <c r="E131" s="237" t="s">
        <v>19</v>
      </c>
      <c r="F131" s="238" t="s">
        <v>124</v>
      </c>
      <c r="G131" s="236"/>
      <c r="H131" s="239">
        <v>22</v>
      </c>
      <c r="I131" s="240"/>
      <c r="J131" s="236"/>
      <c r="K131" s="236"/>
      <c r="L131" s="241"/>
      <c r="M131" s="242"/>
      <c r="N131" s="243"/>
      <c r="O131" s="243"/>
      <c r="P131" s="243"/>
      <c r="Q131" s="243"/>
      <c r="R131" s="243"/>
      <c r="S131" s="243"/>
      <c r="T131" s="244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45" t="s">
        <v>122</v>
      </c>
      <c r="AU131" s="245" t="s">
        <v>80</v>
      </c>
      <c r="AV131" s="14" t="s">
        <v>118</v>
      </c>
      <c r="AW131" s="14" t="s">
        <v>32</v>
      </c>
      <c r="AX131" s="14" t="s">
        <v>78</v>
      </c>
      <c r="AY131" s="245" t="s">
        <v>111</v>
      </c>
    </row>
    <row r="132" s="2" customFormat="1" ht="16.5" customHeight="1">
      <c r="A132" s="39"/>
      <c r="B132" s="40"/>
      <c r="C132" s="246" t="s">
        <v>186</v>
      </c>
      <c r="D132" s="246" t="s">
        <v>133</v>
      </c>
      <c r="E132" s="247" t="s">
        <v>187</v>
      </c>
      <c r="F132" s="248" t="s">
        <v>188</v>
      </c>
      <c r="G132" s="249" t="s">
        <v>136</v>
      </c>
      <c r="H132" s="250">
        <v>2.597</v>
      </c>
      <c r="I132" s="251"/>
      <c r="J132" s="252">
        <f>ROUND(I132*H132,2)</f>
        <v>0</v>
      </c>
      <c r="K132" s="248" t="s">
        <v>117</v>
      </c>
      <c r="L132" s="253"/>
      <c r="M132" s="254" t="s">
        <v>19</v>
      </c>
      <c r="N132" s="255" t="s">
        <v>41</v>
      </c>
      <c r="O132" s="85"/>
      <c r="P132" s="214">
        <f>O132*H132</f>
        <v>0</v>
      </c>
      <c r="Q132" s="214">
        <v>0.65000000000000002</v>
      </c>
      <c r="R132" s="214">
        <f>Q132*H132</f>
        <v>1.6880500000000001</v>
      </c>
      <c r="S132" s="214">
        <v>0</v>
      </c>
      <c r="T132" s="215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16" t="s">
        <v>137</v>
      </c>
      <c r="AT132" s="216" t="s">
        <v>133</v>
      </c>
      <c r="AU132" s="216" t="s">
        <v>80</v>
      </c>
      <c r="AY132" s="18" t="s">
        <v>111</v>
      </c>
      <c r="BE132" s="217">
        <f>IF(N132="základní",J132,0)</f>
        <v>0</v>
      </c>
      <c r="BF132" s="217">
        <f>IF(N132="snížená",J132,0)</f>
        <v>0</v>
      </c>
      <c r="BG132" s="217">
        <f>IF(N132="zákl. přenesená",J132,0)</f>
        <v>0</v>
      </c>
      <c r="BH132" s="217">
        <f>IF(N132="sníž. přenesená",J132,0)</f>
        <v>0</v>
      </c>
      <c r="BI132" s="217">
        <f>IF(N132="nulová",J132,0)</f>
        <v>0</v>
      </c>
      <c r="BJ132" s="18" t="s">
        <v>78</v>
      </c>
      <c r="BK132" s="217">
        <f>ROUND(I132*H132,2)</f>
        <v>0</v>
      </c>
      <c r="BL132" s="18" t="s">
        <v>118</v>
      </c>
      <c r="BM132" s="216" t="s">
        <v>189</v>
      </c>
    </row>
    <row r="133" s="13" customFormat="1">
      <c r="A133" s="13"/>
      <c r="B133" s="223"/>
      <c r="C133" s="224"/>
      <c r="D133" s="225" t="s">
        <v>122</v>
      </c>
      <c r="E133" s="226" t="s">
        <v>19</v>
      </c>
      <c r="F133" s="227" t="s">
        <v>190</v>
      </c>
      <c r="G133" s="224"/>
      <c r="H133" s="228">
        <v>2.597</v>
      </c>
      <c r="I133" s="229"/>
      <c r="J133" s="224"/>
      <c r="K133" s="224"/>
      <c r="L133" s="230"/>
      <c r="M133" s="231"/>
      <c r="N133" s="232"/>
      <c r="O133" s="232"/>
      <c r="P133" s="232"/>
      <c r="Q133" s="232"/>
      <c r="R133" s="232"/>
      <c r="S133" s="232"/>
      <c r="T133" s="23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4" t="s">
        <v>122</v>
      </c>
      <c r="AU133" s="234" t="s">
        <v>80</v>
      </c>
      <c r="AV133" s="13" t="s">
        <v>80</v>
      </c>
      <c r="AW133" s="13" t="s">
        <v>32</v>
      </c>
      <c r="AX133" s="13" t="s">
        <v>70</v>
      </c>
      <c r="AY133" s="234" t="s">
        <v>111</v>
      </c>
    </row>
    <row r="134" s="14" customFormat="1">
      <c r="A134" s="14"/>
      <c r="B134" s="235"/>
      <c r="C134" s="236"/>
      <c r="D134" s="225" t="s">
        <v>122</v>
      </c>
      <c r="E134" s="237" t="s">
        <v>19</v>
      </c>
      <c r="F134" s="238" t="s">
        <v>124</v>
      </c>
      <c r="G134" s="236"/>
      <c r="H134" s="239">
        <v>2.597</v>
      </c>
      <c r="I134" s="240"/>
      <c r="J134" s="236"/>
      <c r="K134" s="236"/>
      <c r="L134" s="241"/>
      <c r="M134" s="242"/>
      <c r="N134" s="243"/>
      <c r="O134" s="243"/>
      <c r="P134" s="243"/>
      <c r="Q134" s="243"/>
      <c r="R134" s="243"/>
      <c r="S134" s="243"/>
      <c r="T134" s="244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45" t="s">
        <v>122</v>
      </c>
      <c r="AU134" s="245" t="s">
        <v>80</v>
      </c>
      <c r="AV134" s="14" t="s">
        <v>118</v>
      </c>
      <c r="AW134" s="14" t="s">
        <v>32</v>
      </c>
      <c r="AX134" s="14" t="s">
        <v>78</v>
      </c>
      <c r="AY134" s="245" t="s">
        <v>111</v>
      </c>
    </row>
    <row r="135" s="2" customFormat="1" ht="16.5" customHeight="1">
      <c r="A135" s="39"/>
      <c r="B135" s="40"/>
      <c r="C135" s="246" t="s">
        <v>191</v>
      </c>
      <c r="D135" s="246" t="s">
        <v>133</v>
      </c>
      <c r="E135" s="247" t="s">
        <v>192</v>
      </c>
      <c r="F135" s="248" t="s">
        <v>193</v>
      </c>
      <c r="G135" s="249" t="s">
        <v>136</v>
      </c>
      <c r="H135" s="250">
        <v>1.3260000000000001</v>
      </c>
      <c r="I135" s="251"/>
      <c r="J135" s="252">
        <f>ROUND(I135*H135,2)</f>
        <v>0</v>
      </c>
      <c r="K135" s="248" t="s">
        <v>117</v>
      </c>
      <c r="L135" s="253"/>
      <c r="M135" s="254" t="s">
        <v>19</v>
      </c>
      <c r="N135" s="255" t="s">
        <v>41</v>
      </c>
      <c r="O135" s="85"/>
      <c r="P135" s="214">
        <f>O135*H135</f>
        <v>0</v>
      </c>
      <c r="Q135" s="214">
        <v>0.65000000000000002</v>
      </c>
      <c r="R135" s="214">
        <f>Q135*H135</f>
        <v>0.86190000000000011</v>
      </c>
      <c r="S135" s="214">
        <v>0</v>
      </c>
      <c r="T135" s="215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16" t="s">
        <v>137</v>
      </c>
      <c r="AT135" s="216" t="s">
        <v>133</v>
      </c>
      <c r="AU135" s="216" t="s">
        <v>80</v>
      </c>
      <c r="AY135" s="18" t="s">
        <v>111</v>
      </c>
      <c r="BE135" s="217">
        <f>IF(N135="základní",J135,0)</f>
        <v>0</v>
      </c>
      <c r="BF135" s="217">
        <f>IF(N135="snížená",J135,0)</f>
        <v>0</v>
      </c>
      <c r="BG135" s="217">
        <f>IF(N135="zákl. přenesená",J135,0)</f>
        <v>0</v>
      </c>
      <c r="BH135" s="217">
        <f>IF(N135="sníž. přenesená",J135,0)</f>
        <v>0</v>
      </c>
      <c r="BI135" s="217">
        <f>IF(N135="nulová",J135,0)</f>
        <v>0</v>
      </c>
      <c r="BJ135" s="18" t="s">
        <v>78</v>
      </c>
      <c r="BK135" s="217">
        <f>ROUND(I135*H135,2)</f>
        <v>0</v>
      </c>
      <c r="BL135" s="18" t="s">
        <v>118</v>
      </c>
      <c r="BM135" s="216" t="s">
        <v>194</v>
      </c>
    </row>
    <row r="136" s="13" customFormat="1">
      <c r="A136" s="13"/>
      <c r="B136" s="223"/>
      <c r="C136" s="224"/>
      <c r="D136" s="225" t="s">
        <v>122</v>
      </c>
      <c r="E136" s="226" t="s">
        <v>19</v>
      </c>
      <c r="F136" s="227" t="s">
        <v>195</v>
      </c>
      <c r="G136" s="224"/>
      <c r="H136" s="228">
        <v>1.3260000000000001</v>
      </c>
      <c r="I136" s="229"/>
      <c r="J136" s="224"/>
      <c r="K136" s="224"/>
      <c r="L136" s="230"/>
      <c r="M136" s="231"/>
      <c r="N136" s="232"/>
      <c r="O136" s="232"/>
      <c r="P136" s="232"/>
      <c r="Q136" s="232"/>
      <c r="R136" s="232"/>
      <c r="S136" s="232"/>
      <c r="T136" s="23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4" t="s">
        <v>122</v>
      </c>
      <c r="AU136" s="234" t="s">
        <v>80</v>
      </c>
      <c r="AV136" s="13" t="s">
        <v>80</v>
      </c>
      <c r="AW136" s="13" t="s">
        <v>32</v>
      </c>
      <c r="AX136" s="13" t="s">
        <v>70</v>
      </c>
      <c r="AY136" s="234" t="s">
        <v>111</v>
      </c>
    </row>
    <row r="137" s="14" customFormat="1">
      <c r="A137" s="14"/>
      <c r="B137" s="235"/>
      <c r="C137" s="236"/>
      <c r="D137" s="225" t="s">
        <v>122</v>
      </c>
      <c r="E137" s="237" t="s">
        <v>19</v>
      </c>
      <c r="F137" s="238" t="s">
        <v>124</v>
      </c>
      <c r="G137" s="236"/>
      <c r="H137" s="239">
        <v>1.3260000000000001</v>
      </c>
      <c r="I137" s="240"/>
      <c r="J137" s="236"/>
      <c r="K137" s="236"/>
      <c r="L137" s="241"/>
      <c r="M137" s="242"/>
      <c r="N137" s="243"/>
      <c r="O137" s="243"/>
      <c r="P137" s="243"/>
      <c r="Q137" s="243"/>
      <c r="R137" s="243"/>
      <c r="S137" s="243"/>
      <c r="T137" s="244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45" t="s">
        <v>122</v>
      </c>
      <c r="AU137" s="245" t="s">
        <v>80</v>
      </c>
      <c r="AV137" s="14" t="s">
        <v>118</v>
      </c>
      <c r="AW137" s="14" t="s">
        <v>32</v>
      </c>
      <c r="AX137" s="14" t="s">
        <v>78</v>
      </c>
      <c r="AY137" s="245" t="s">
        <v>111</v>
      </c>
    </row>
    <row r="138" s="12" customFormat="1" ht="22.8" customHeight="1">
      <c r="A138" s="12"/>
      <c r="B138" s="189"/>
      <c r="C138" s="190"/>
      <c r="D138" s="191" t="s">
        <v>69</v>
      </c>
      <c r="E138" s="203" t="s">
        <v>196</v>
      </c>
      <c r="F138" s="203" t="s">
        <v>197</v>
      </c>
      <c r="G138" s="190"/>
      <c r="H138" s="190"/>
      <c r="I138" s="193"/>
      <c r="J138" s="204">
        <f>BK138</f>
        <v>0</v>
      </c>
      <c r="K138" s="190"/>
      <c r="L138" s="195"/>
      <c r="M138" s="196"/>
      <c r="N138" s="197"/>
      <c r="O138" s="197"/>
      <c r="P138" s="198">
        <f>SUM(P139:P140)</f>
        <v>0</v>
      </c>
      <c r="Q138" s="197"/>
      <c r="R138" s="198">
        <f>SUM(R139:R140)</f>
        <v>0</v>
      </c>
      <c r="S138" s="197"/>
      <c r="T138" s="199">
        <f>SUM(T139:T140)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00" t="s">
        <v>78</v>
      </c>
      <c r="AT138" s="201" t="s">
        <v>69</v>
      </c>
      <c r="AU138" s="201" t="s">
        <v>78</v>
      </c>
      <c r="AY138" s="200" t="s">
        <v>111</v>
      </c>
      <c r="BK138" s="202">
        <f>SUM(BK139:BK140)</f>
        <v>0</v>
      </c>
    </row>
    <row r="139" s="2" customFormat="1" ht="21.75" customHeight="1">
      <c r="A139" s="39"/>
      <c r="B139" s="40"/>
      <c r="C139" s="205" t="s">
        <v>137</v>
      </c>
      <c r="D139" s="205" t="s">
        <v>113</v>
      </c>
      <c r="E139" s="206" t="s">
        <v>198</v>
      </c>
      <c r="F139" s="207" t="s">
        <v>199</v>
      </c>
      <c r="G139" s="208" t="s">
        <v>200</v>
      </c>
      <c r="H139" s="209">
        <v>3.6739999999999999</v>
      </c>
      <c r="I139" s="210"/>
      <c r="J139" s="211">
        <f>ROUND(I139*H139,2)</f>
        <v>0</v>
      </c>
      <c r="K139" s="207" t="s">
        <v>117</v>
      </c>
      <c r="L139" s="45"/>
      <c r="M139" s="212" t="s">
        <v>19</v>
      </c>
      <c r="N139" s="213" t="s">
        <v>41</v>
      </c>
      <c r="O139" s="85"/>
      <c r="P139" s="214">
        <f>O139*H139</f>
        <v>0</v>
      </c>
      <c r="Q139" s="214">
        <v>0</v>
      </c>
      <c r="R139" s="214">
        <f>Q139*H139</f>
        <v>0</v>
      </c>
      <c r="S139" s="214">
        <v>0</v>
      </c>
      <c r="T139" s="215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16" t="s">
        <v>118</v>
      </c>
      <c r="AT139" s="216" t="s">
        <v>113</v>
      </c>
      <c r="AU139" s="216" t="s">
        <v>80</v>
      </c>
      <c r="AY139" s="18" t="s">
        <v>111</v>
      </c>
      <c r="BE139" s="217">
        <f>IF(N139="základní",J139,0)</f>
        <v>0</v>
      </c>
      <c r="BF139" s="217">
        <f>IF(N139="snížená",J139,0)</f>
        <v>0</v>
      </c>
      <c r="BG139" s="217">
        <f>IF(N139="zákl. přenesená",J139,0)</f>
        <v>0</v>
      </c>
      <c r="BH139" s="217">
        <f>IF(N139="sníž. přenesená",J139,0)</f>
        <v>0</v>
      </c>
      <c r="BI139" s="217">
        <f>IF(N139="nulová",J139,0)</f>
        <v>0</v>
      </c>
      <c r="BJ139" s="18" t="s">
        <v>78</v>
      </c>
      <c r="BK139" s="217">
        <f>ROUND(I139*H139,2)</f>
        <v>0</v>
      </c>
      <c r="BL139" s="18" t="s">
        <v>118</v>
      </c>
      <c r="BM139" s="216" t="s">
        <v>201</v>
      </c>
    </row>
    <row r="140" s="2" customFormat="1">
      <c r="A140" s="39"/>
      <c r="B140" s="40"/>
      <c r="C140" s="41"/>
      <c r="D140" s="218" t="s">
        <v>120</v>
      </c>
      <c r="E140" s="41"/>
      <c r="F140" s="219" t="s">
        <v>202</v>
      </c>
      <c r="G140" s="41"/>
      <c r="H140" s="41"/>
      <c r="I140" s="220"/>
      <c r="J140" s="41"/>
      <c r="K140" s="41"/>
      <c r="L140" s="45"/>
      <c r="M140" s="266"/>
      <c r="N140" s="267"/>
      <c r="O140" s="268"/>
      <c r="P140" s="268"/>
      <c r="Q140" s="268"/>
      <c r="R140" s="268"/>
      <c r="S140" s="268"/>
      <c r="T140" s="269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120</v>
      </c>
      <c r="AU140" s="18" t="s">
        <v>80</v>
      </c>
    </row>
    <row r="141" s="2" customFormat="1" ht="6.96" customHeight="1">
      <c r="A141" s="39"/>
      <c r="B141" s="60"/>
      <c r="C141" s="61"/>
      <c r="D141" s="61"/>
      <c r="E141" s="61"/>
      <c r="F141" s="61"/>
      <c r="G141" s="61"/>
      <c r="H141" s="61"/>
      <c r="I141" s="61"/>
      <c r="J141" s="61"/>
      <c r="K141" s="61"/>
      <c r="L141" s="45"/>
      <c r="M141" s="39"/>
      <c r="O141" s="39"/>
      <c r="P141" s="39"/>
      <c r="Q141" s="39"/>
      <c r="R141" s="39"/>
      <c r="S141" s="39"/>
      <c r="T141" s="39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</row>
  </sheetData>
  <sheetProtection sheet="1" autoFilter="0" formatColumns="0" formatRows="0" objects="1" scenarios="1" spinCount="100000" saltValue="55IuOKYlwbZ6CQzQLG8sL7UtpzdrWFzjOQsz3G0zeNk9b9Q8uiVdvEGOr5wTq+E5dbZ9Z27dQw+k1zomwmqMiA==" hashValue="Tg0mqpuqH2u0uM6fIiS7pMZxcwHJVw2xzaJVuy+/BCPHhcvYZo+P+JRdiEMuOAdMpVtBgEVzbV4EkbGjyqvsWw==" algorithmName="SHA-512" password="CC35"/>
  <autoFilter ref="C83:K140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hyperlinks>
    <hyperlink ref="F88" r:id="rId1" display="https://podminky.urs.cz/item/CS_URS_2022_02/184852321"/>
    <hyperlink ref="F92" r:id="rId2" display="https://podminky.urs.cz/item/CS_URS_2022_02/184911421"/>
    <hyperlink ref="F102" r:id="rId3" display="https://podminky.urs.cz/item/CS_URS_2022_02/184812112"/>
    <hyperlink ref="F106" r:id="rId4" display="https://podminky.urs.cz/item/CS_URS_2022_02/184813121"/>
    <hyperlink ref="F111" r:id="rId5" display="https://podminky.urs.cz/item/CS_URS_2022_02/184814113"/>
    <hyperlink ref="F117" r:id="rId6" display="https://podminky.urs.cz/item/CS_URS_2022_02/185804312"/>
    <hyperlink ref="F124" r:id="rId7" display="https://podminky.urs.cz/item/CS_URS_2022_02/348951240"/>
    <hyperlink ref="F129" r:id="rId8" display="https://podminky.urs.cz/item/CS_URS_2022_02/348952261"/>
    <hyperlink ref="F140" r:id="rId9" display="https://podminky.urs.cz/item/CS_URS_2022_02/9983150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0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83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80</v>
      </c>
    </row>
    <row r="4" s="1" customFormat="1" ht="24.96" customHeight="1">
      <c r="B4" s="21"/>
      <c r="D4" s="131" t="s">
        <v>84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Projektová dokumentace na realizaci nádrže II. a LBC 2b v k.ú. Kněževes u Rakovníka-výsadby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85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203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20. 3. 2020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tr">
        <f>IF('Rekapitulace stavby'!AN10="","",'Rekapitulace stavby'!AN10)</f>
        <v/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tr">
        <f>IF('Rekapitulace stavby'!E11="","",'Rekapitulace stavby'!E11)</f>
        <v xml:space="preserve"> </v>
      </c>
      <c r="F15" s="39"/>
      <c r="G15" s="39"/>
      <c r="H15" s="39"/>
      <c r="I15" s="133" t="s">
        <v>28</v>
      </c>
      <c r="J15" s="137" t="str">
        <f>IF('Rekapitulace stavby'!AN11="","",'Rekapitulace stavby'!AN11)</f>
        <v/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tr">
        <f>IF('Rekapitulace stavby'!AN16="","",'Rekapitulace stavby'!AN16)</f>
        <v/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tr">
        <f>IF('Rekapitulace stavby'!E17="","",'Rekapitulace stavby'!E17)</f>
        <v xml:space="preserve"> </v>
      </c>
      <c r="F21" s="39"/>
      <c r="G21" s="39"/>
      <c r="H21" s="39"/>
      <c r="I21" s="133" t="s">
        <v>28</v>
      </c>
      <c r="J21" s="137" t="str">
        <f>IF('Rekapitulace stavby'!AN17="","",'Rekapitulace stavby'!AN17)</f>
        <v/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33</v>
      </c>
      <c r="E23" s="39"/>
      <c r="F23" s="39"/>
      <c r="G23" s="39"/>
      <c r="H23" s="39"/>
      <c r="I23" s="133" t="s">
        <v>26</v>
      </c>
      <c r="J23" s="137" t="str">
        <f>IF('Rekapitulace stavby'!AN19="","",'Rekapitulace stavby'!AN19)</f>
        <v/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tr">
        <f>IF('Rekapitulace stavby'!E20="","",'Rekapitulace stavby'!E20)</f>
        <v xml:space="preserve"> </v>
      </c>
      <c r="F24" s="39"/>
      <c r="G24" s="39"/>
      <c r="H24" s="39"/>
      <c r="I24" s="133" t="s">
        <v>28</v>
      </c>
      <c r="J24" s="137" t="str">
        <f>IF('Rekapitulace stavby'!AN20="","",'Rekapitulace stavby'!AN20)</f>
        <v/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34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36</v>
      </c>
      <c r="E30" s="39"/>
      <c r="F30" s="39"/>
      <c r="G30" s="39"/>
      <c r="H30" s="39"/>
      <c r="I30" s="39"/>
      <c r="J30" s="145">
        <f>ROUND(J84,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38</v>
      </c>
      <c r="G32" s="39"/>
      <c r="H32" s="39"/>
      <c r="I32" s="146" t="s">
        <v>37</v>
      </c>
      <c r="J32" s="146" t="s">
        <v>39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40</v>
      </c>
      <c r="E33" s="133" t="s">
        <v>41</v>
      </c>
      <c r="F33" s="148">
        <f>ROUND((SUM(BE84:BE181)),  2)</f>
        <v>0</v>
      </c>
      <c r="G33" s="39"/>
      <c r="H33" s="39"/>
      <c r="I33" s="149">
        <v>0.20999999999999999</v>
      </c>
      <c r="J33" s="148">
        <f>ROUND(((SUM(BE84:BE181))*I33),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42</v>
      </c>
      <c r="F34" s="148">
        <f>ROUND((SUM(BF84:BF181)),  2)</f>
        <v>0</v>
      </c>
      <c r="G34" s="39"/>
      <c r="H34" s="39"/>
      <c r="I34" s="149">
        <v>0.14999999999999999</v>
      </c>
      <c r="J34" s="148">
        <f>ROUND(((SUM(BF84:BF181))*I34),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43</v>
      </c>
      <c r="F35" s="148">
        <f>ROUND((SUM(BG84:BG181)),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44</v>
      </c>
      <c r="F36" s="148">
        <f>ROUND((SUM(BH84:BH181)),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45</v>
      </c>
      <c r="F37" s="148">
        <f>ROUND((SUM(BI84:BI181)),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46</v>
      </c>
      <c r="E39" s="152"/>
      <c r="F39" s="152"/>
      <c r="G39" s="153" t="s">
        <v>47</v>
      </c>
      <c r="H39" s="154" t="s">
        <v>48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87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Projektová dokumentace na realizaci nádrže II. a LBC 2b v k.ú. Kněževes u Rakovníka-výsadby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85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SO-2.1 - Výsadby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Kněževes</v>
      </c>
      <c r="G52" s="41"/>
      <c r="H52" s="41"/>
      <c r="I52" s="33" t="s">
        <v>23</v>
      </c>
      <c r="J52" s="73" t="str">
        <f>IF(J12="","",J12)</f>
        <v>20. 3. 2020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 xml:space="preserve"> </v>
      </c>
      <c r="G54" s="41"/>
      <c r="H54" s="41"/>
      <c r="I54" s="33" t="s">
        <v>31</v>
      </c>
      <c r="J54" s="37" t="str">
        <f>E21</f>
        <v xml:space="preserve"> 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33</v>
      </c>
      <c r="J55" s="37" t="str">
        <f>E24</f>
        <v xml:space="preserve"> 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88</v>
      </c>
      <c r="D57" s="163"/>
      <c r="E57" s="163"/>
      <c r="F57" s="163"/>
      <c r="G57" s="163"/>
      <c r="H57" s="163"/>
      <c r="I57" s="163"/>
      <c r="J57" s="164" t="s">
        <v>89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68</v>
      </c>
      <c r="D59" s="41"/>
      <c r="E59" s="41"/>
      <c r="F59" s="41"/>
      <c r="G59" s="41"/>
      <c r="H59" s="41"/>
      <c r="I59" s="41"/>
      <c r="J59" s="103">
        <f>J84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90</v>
      </c>
    </row>
    <row r="60" s="9" customFormat="1" ht="24.96" customHeight="1">
      <c r="A60" s="9"/>
      <c r="B60" s="166"/>
      <c r="C60" s="167"/>
      <c r="D60" s="168" t="s">
        <v>91</v>
      </c>
      <c r="E60" s="169"/>
      <c r="F60" s="169"/>
      <c r="G60" s="169"/>
      <c r="H60" s="169"/>
      <c r="I60" s="169"/>
      <c r="J60" s="170">
        <f>J85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92</v>
      </c>
      <c r="E61" s="175"/>
      <c r="F61" s="175"/>
      <c r="G61" s="175"/>
      <c r="H61" s="175"/>
      <c r="I61" s="175"/>
      <c r="J61" s="176">
        <f>J86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93</v>
      </c>
      <c r="E62" s="175"/>
      <c r="F62" s="175"/>
      <c r="G62" s="175"/>
      <c r="H62" s="175"/>
      <c r="I62" s="175"/>
      <c r="J62" s="176">
        <f>J119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4.88" customHeight="1">
      <c r="A63" s="10"/>
      <c r="B63" s="172"/>
      <c r="C63" s="173"/>
      <c r="D63" s="174" t="s">
        <v>204</v>
      </c>
      <c r="E63" s="175"/>
      <c r="F63" s="175"/>
      <c r="G63" s="175"/>
      <c r="H63" s="175"/>
      <c r="I63" s="175"/>
      <c r="J63" s="176">
        <f>J171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94</v>
      </c>
      <c r="E64" s="175"/>
      <c r="F64" s="175"/>
      <c r="G64" s="175"/>
      <c r="H64" s="175"/>
      <c r="I64" s="175"/>
      <c r="J64" s="176">
        <f>J174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2" customFormat="1" ht="21.84" customHeight="1">
      <c r="A65" s="39"/>
      <c r="B65" s="40"/>
      <c r="C65" s="41"/>
      <c r="D65" s="41"/>
      <c r="E65" s="41"/>
      <c r="F65" s="41"/>
      <c r="G65" s="41"/>
      <c r="H65" s="41"/>
      <c r="I65" s="41"/>
      <c r="J65" s="41"/>
      <c r="K65" s="41"/>
      <c r="L65" s="135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s="2" customFormat="1" ht="6.96" customHeight="1">
      <c r="A66" s="39"/>
      <c r="B66" s="60"/>
      <c r="C66" s="61"/>
      <c r="D66" s="61"/>
      <c r="E66" s="61"/>
      <c r="F66" s="61"/>
      <c r="G66" s="61"/>
      <c r="H66" s="61"/>
      <c r="I66" s="61"/>
      <c r="J66" s="61"/>
      <c r="K66" s="61"/>
      <c r="L66" s="135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70" s="2" customFormat="1" ht="6.96" customHeight="1">
      <c r="A70" s="39"/>
      <c r="B70" s="62"/>
      <c r="C70" s="63"/>
      <c r="D70" s="63"/>
      <c r="E70" s="63"/>
      <c r="F70" s="63"/>
      <c r="G70" s="63"/>
      <c r="H70" s="63"/>
      <c r="I70" s="63"/>
      <c r="J70" s="63"/>
      <c r="K70" s="63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24.96" customHeight="1">
      <c r="A71" s="39"/>
      <c r="B71" s="40"/>
      <c r="C71" s="24" t="s">
        <v>96</v>
      </c>
      <c r="D71" s="41"/>
      <c r="E71" s="41"/>
      <c r="F71" s="41"/>
      <c r="G71" s="41"/>
      <c r="H71" s="41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6.96" customHeight="1">
      <c r="A72" s="39"/>
      <c r="B72" s="40"/>
      <c r="C72" s="41"/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2" customHeight="1">
      <c r="A73" s="39"/>
      <c r="B73" s="40"/>
      <c r="C73" s="33" t="s">
        <v>16</v>
      </c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6.5" customHeight="1">
      <c r="A74" s="39"/>
      <c r="B74" s="40"/>
      <c r="C74" s="41"/>
      <c r="D74" s="41"/>
      <c r="E74" s="161" t="str">
        <f>E7</f>
        <v>Projektová dokumentace na realizaci nádrže II. a LBC 2b v k.ú. Kněževes u Rakovníka-výsadby</v>
      </c>
      <c r="F74" s="33"/>
      <c r="G74" s="33"/>
      <c r="H74" s="33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85</v>
      </c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6.5" customHeight="1">
      <c r="A76" s="39"/>
      <c r="B76" s="40"/>
      <c r="C76" s="41"/>
      <c r="D76" s="41"/>
      <c r="E76" s="70" t="str">
        <f>E9</f>
        <v>SO-2.1 - Výsadby</v>
      </c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21</v>
      </c>
      <c r="D78" s="41"/>
      <c r="E78" s="41"/>
      <c r="F78" s="28" t="str">
        <f>F12</f>
        <v>Kněževes</v>
      </c>
      <c r="G78" s="41"/>
      <c r="H78" s="41"/>
      <c r="I78" s="33" t="s">
        <v>23</v>
      </c>
      <c r="J78" s="73" t="str">
        <f>IF(J12="","",J12)</f>
        <v>20. 3. 2020</v>
      </c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6.96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5.15" customHeight="1">
      <c r="A80" s="39"/>
      <c r="B80" s="40"/>
      <c r="C80" s="33" t="s">
        <v>25</v>
      </c>
      <c r="D80" s="41"/>
      <c r="E80" s="41"/>
      <c r="F80" s="28" t="str">
        <f>E15</f>
        <v xml:space="preserve"> </v>
      </c>
      <c r="G80" s="41"/>
      <c r="H80" s="41"/>
      <c r="I80" s="33" t="s">
        <v>31</v>
      </c>
      <c r="J80" s="37" t="str">
        <f>E21</f>
        <v xml:space="preserve"> </v>
      </c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5.15" customHeight="1">
      <c r="A81" s="39"/>
      <c r="B81" s="40"/>
      <c r="C81" s="33" t="s">
        <v>29</v>
      </c>
      <c r="D81" s="41"/>
      <c r="E81" s="41"/>
      <c r="F81" s="28" t="str">
        <f>IF(E18="","",E18)</f>
        <v>Vyplň údaj</v>
      </c>
      <c r="G81" s="41"/>
      <c r="H81" s="41"/>
      <c r="I81" s="33" t="s">
        <v>33</v>
      </c>
      <c r="J81" s="37" t="str">
        <f>E24</f>
        <v xml:space="preserve"> </v>
      </c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0.32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11" customFormat="1" ht="29.28" customHeight="1">
      <c r="A83" s="178"/>
      <c r="B83" s="179"/>
      <c r="C83" s="180" t="s">
        <v>97</v>
      </c>
      <c r="D83" s="181" t="s">
        <v>55</v>
      </c>
      <c r="E83" s="181" t="s">
        <v>51</v>
      </c>
      <c r="F83" s="181" t="s">
        <v>52</v>
      </c>
      <c r="G83" s="181" t="s">
        <v>98</v>
      </c>
      <c r="H83" s="181" t="s">
        <v>99</v>
      </c>
      <c r="I83" s="181" t="s">
        <v>100</v>
      </c>
      <c r="J83" s="181" t="s">
        <v>89</v>
      </c>
      <c r="K83" s="182" t="s">
        <v>101</v>
      </c>
      <c r="L83" s="183"/>
      <c r="M83" s="93" t="s">
        <v>19</v>
      </c>
      <c r="N83" s="94" t="s">
        <v>40</v>
      </c>
      <c r="O83" s="94" t="s">
        <v>102</v>
      </c>
      <c r="P83" s="94" t="s">
        <v>103</v>
      </c>
      <c r="Q83" s="94" t="s">
        <v>104</v>
      </c>
      <c r="R83" s="94" t="s">
        <v>105</v>
      </c>
      <c r="S83" s="94" t="s">
        <v>106</v>
      </c>
      <c r="T83" s="95" t="s">
        <v>107</v>
      </c>
      <c r="U83" s="178"/>
      <c r="V83" s="178"/>
      <c r="W83" s="178"/>
      <c r="X83" s="178"/>
      <c r="Y83" s="178"/>
      <c r="Z83" s="178"/>
      <c r="AA83" s="178"/>
      <c r="AB83" s="178"/>
      <c r="AC83" s="178"/>
      <c r="AD83" s="178"/>
      <c r="AE83" s="178"/>
    </row>
    <row r="84" s="2" customFormat="1" ht="22.8" customHeight="1">
      <c r="A84" s="39"/>
      <c r="B84" s="40"/>
      <c r="C84" s="100" t="s">
        <v>108</v>
      </c>
      <c r="D84" s="41"/>
      <c r="E84" s="41"/>
      <c r="F84" s="41"/>
      <c r="G84" s="41"/>
      <c r="H84" s="41"/>
      <c r="I84" s="41"/>
      <c r="J84" s="184">
        <f>BK84</f>
        <v>0</v>
      </c>
      <c r="K84" s="41"/>
      <c r="L84" s="45"/>
      <c r="M84" s="96"/>
      <c r="N84" s="185"/>
      <c r="O84" s="97"/>
      <c r="P84" s="186">
        <f>P85</f>
        <v>0</v>
      </c>
      <c r="Q84" s="97"/>
      <c r="R84" s="186">
        <f>R85</f>
        <v>17.901779999999999</v>
      </c>
      <c r="S84" s="97"/>
      <c r="T84" s="187">
        <f>T85</f>
        <v>0</v>
      </c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T84" s="18" t="s">
        <v>69</v>
      </c>
      <c r="AU84" s="18" t="s">
        <v>90</v>
      </c>
      <c r="BK84" s="188">
        <f>BK85</f>
        <v>0</v>
      </c>
    </row>
    <row r="85" s="12" customFormat="1" ht="25.92" customHeight="1">
      <c r="A85" s="12"/>
      <c r="B85" s="189"/>
      <c r="C85" s="190"/>
      <c r="D85" s="191" t="s">
        <v>69</v>
      </c>
      <c r="E85" s="192" t="s">
        <v>109</v>
      </c>
      <c r="F85" s="192" t="s">
        <v>110</v>
      </c>
      <c r="G85" s="190"/>
      <c r="H85" s="190"/>
      <c r="I85" s="193"/>
      <c r="J85" s="194">
        <f>BK85</f>
        <v>0</v>
      </c>
      <c r="K85" s="190"/>
      <c r="L85" s="195"/>
      <c r="M85" s="196"/>
      <c r="N85" s="197"/>
      <c r="O85" s="197"/>
      <c r="P85" s="198">
        <f>P86+P119+P174</f>
        <v>0</v>
      </c>
      <c r="Q85" s="197"/>
      <c r="R85" s="198">
        <f>R86+R119+R174</f>
        <v>17.901779999999999</v>
      </c>
      <c r="S85" s="197"/>
      <c r="T85" s="199">
        <f>T86+T119+T174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0" t="s">
        <v>78</v>
      </c>
      <c r="AT85" s="201" t="s">
        <v>69</v>
      </c>
      <c r="AU85" s="201" t="s">
        <v>70</v>
      </c>
      <c r="AY85" s="200" t="s">
        <v>111</v>
      </c>
      <c r="BK85" s="202">
        <f>BK86+BK119+BK174</f>
        <v>0</v>
      </c>
    </row>
    <row r="86" s="12" customFormat="1" ht="22.8" customHeight="1">
      <c r="A86" s="12"/>
      <c r="B86" s="189"/>
      <c r="C86" s="190"/>
      <c r="D86" s="191" t="s">
        <v>69</v>
      </c>
      <c r="E86" s="203" t="s">
        <v>78</v>
      </c>
      <c r="F86" s="203" t="s">
        <v>112</v>
      </c>
      <c r="G86" s="190"/>
      <c r="H86" s="190"/>
      <c r="I86" s="193"/>
      <c r="J86" s="204">
        <f>BK86</f>
        <v>0</v>
      </c>
      <c r="K86" s="190"/>
      <c r="L86" s="195"/>
      <c r="M86" s="196"/>
      <c r="N86" s="197"/>
      <c r="O86" s="197"/>
      <c r="P86" s="198">
        <f>SUM(P87:P118)</f>
        <v>0</v>
      </c>
      <c r="Q86" s="197"/>
      <c r="R86" s="198">
        <f>SUM(R87:R118)</f>
        <v>6.5337000000000005</v>
      </c>
      <c r="S86" s="197"/>
      <c r="T86" s="199">
        <f>SUM(T87:T118)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0" t="s">
        <v>78</v>
      </c>
      <c r="AT86" s="201" t="s">
        <v>69</v>
      </c>
      <c r="AU86" s="201" t="s">
        <v>78</v>
      </c>
      <c r="AY86" s="200" t="s">
        <v>111</v>
      </c>
      <c r="BK86" s="202">
        <f>SUM(BK87:BK118)</f>
        <v>0</v>
      </c>
    </row>
    <row r="87" s="2" customFormat="1" ht="33" customHeight="1">
      <c r="A87" s="39"/>
      <c r="B87" s="40"/>
      <c r="C87" s="205" t="s">
        <v>78</v>
      </c>
      <c r="D87" s="205" t="s">
        <v>113</v>
      </c>
      <c r="E87" s="206" t="s">
        <v>205</v>
      </c>
      <c r="F87" s="207" t="s">
        <v>206</v>
      </c>
      <c r="G87" s="208" t="s">
        <v>127</v>
      </c>
      <c r="H87" s="209">
        <v>50880</v>
      </c>
      <c r="I87" s="210"/>
      <c r="J87" s="211">
        <f>ROUND(I87*H87,2)</f>
        <v>0</v>
      </c>
      <c r="K87" s="207" t="s">
        <v>117</v>
      </c>
      <c r="L87" s="45"/>
      <c r="M87" s="212" t="s">
        <v>19</v>
      </c>
      <c r="N87" s="213" t="s">
        <v>41</v>
      </c>
      <c r="O87" s="85"/>
      <c r="P87" s="214">
        <f>O87*H87</f>
        <v>0</v>
      </c>
      <c r="Q87" s="214">
        <v>0</v>
      </c>
      <c r="R87" s="214">
        <f>Q87*H87</f>
        <v>0</v>
      </c>
      <c r="S87" s="214">
        <v>0</v>
      </c>
      <c r="T87" s="215">
        <f>S87*H87</f>
        <v>0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R87" s="216" t="s">
        <v>118</v>
      </c>
      <c r="AT87" s="216" t="s">
        <v>113</v>
      </c>
      <c r="AU87" s="216" t="s">
        <v>80</v>
      </c>
      <c r="AY87" s="18" t="s">
        <v>111</v>
      </c>
      <c r="BE87" s="217">
        <f>IF(N87="základní",J87,0)</f>
        <v>0</v>
      </c>
      <c r="BF87" s="217">
        <f>IF(N87="snížená",J87,0)</f>
        <v>0</v>
      </c>
      <c r="BG87" s="217">
        <f>IF(N87="zákl. přenesená",J87,0)</f>
        <v>0</v>
      </c>
      <c r="BH87" s="217">
        <f>IF(N87="sníž. přenesená",J87,0)</f>
        <v>0</v>
      </c>
      <c r="BI87" s="217">
        <f>IF(N87="nulová",J87,0)</f>
        <v>0</v>
      </c>
      <c r="BJ87" s="18" t="s">
        <v>78</v>
      </c>
      <c r="BK87" s="217">
        <f>ROUND(I87*H87,2)</f>
        <v>0</v>
      </c>
      <c r="BL87" s="18" t="s">
        <v>118</v>
      </c>
      <c r="BM87" s="216" t="s">
        <v>207</v>
      </c>
    </row>
    <row r="88" s="2" customFormat="1">
      <c r="A88" s="39"/>
      <c r="B88" s="40"/>
      <c r="C88" s="41"/>
      <c r="D88" s="218" t="s">
        <v>120</v>
      </c>
      <c r="E88" s="41"/>
      <c r="F88" s="219" t="s">
        <v>208</v>
      </c>
      <c r="G88" s="41"/>
      <c r="H88" s="41"/>
      <c r="I88" s="220"/>
      <c r="J88" s="41"/>
      <c r="K88" s="41"/>
      <c r="L88" s="45"/>
      <c r="M88" s="221"/>
      <c r="N88" s="222"/>
      <c r="O88" s="85"/>
      <c r="P88" s="85"/>
      <c r="Q88" s="85"/>
      <c r="R88" s="85"/>
      <c r="S88" s="85"/>
      <c r="T88" s="86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T88" s="18" t="s">
        <v>120</v>
      </c>
      <c r="AU88" s="18" t="s">
        <v>80</v>
      </c>
    </row>
    <row r="89" s="13" customFormat="1">
      <c r="A89" s="13"/>
      <c r="B89" s="223"/>
      <c r="C89" s="224"/>
      <c r="D89" s="225" t="s">
        <v>122</v>
      </c>
      <c r="E89" s="226" t="s">
        <v>19</v>
      </c>
      <c r="F89" s="227" t="s">
        <v>209</v>
      </c>
      <c r="G89" s="224"/>
      <c r="H89" s="228">
        <v>50880</v>
      </c>
      <c r="I89" s="229"/>
      <c r="J89" s="224"/>
      <c r="K89" s="224"/>
      <c r="L89" s="230"/>
      <c r="M89" s="231"/>
      <c r="N89" s="232"/>
      <c r="O89" s="232"/>
      <c r="P89" s="232"/>
      <c r="Q89" s="232"/>
      <c r="R89" s="232"/>
      <c r="S89" s="232"/>
      <c r="T89" s="233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T89" s="234" t="s">
        <v>122</v>
      </c>
      <c r="AU89" s="234" t="s">
        <v>80</v>
      </c>
      <c r="AV89" s="13" t="s">
        <v>80</v>
      </c>
      <c r="AW89" s="13" t="s">
        <v>32</v>
      </c>
      <c r="AX89" s="13" t="s">
        <v>78</v>
      </c>
      <c r="AY89" s="234" t="s">
        <v>111</v>
      </c>
    </row>
    <row r="90" s="2" customFormat="1" ht="24.15" customHeight="1">
      <c r="A90" s="39"/>
      <c r="B90" s="40"/>
      <c r="C90" s="205" t="s">
        <v>80</v>
      </c>
      <c r="D90" s="205" t="s">
        <v>113</v>
      </c>
      <c r="E90" s="206" t="s">
        <v>210</v>
      </c>
      <c r="F90" s="207" t="s">
        <v>211</v>
      </c>
      <c r="G90" s="208" t="s">
        <v>127</v>
      </c>
      <c r="H90" s="209">
        <v>50880</v>
      </c>
      <c r="I90" s="210"/>
      <c r="J90" s="211">
        <f>ROUND(I90*H90,2)</f>
        <v>0</v>
      </c>
      <c r="K90" s="207" t="s">
        <v>117</v>
      </c>
      <c r="L90" s="45"/>
      <c r="M90" s="212" t="s">
        <v>19</v>
      </c>
      <c r="N90" s="213" t="s">
        <v>41</v>
      </c>
      <c r="O90" s="85"/>
      <c r="P90" s="214">
        <f>O90*H90</f>
        <v>0</v>
      </c>
      <c r="Q90" s="214">
        <v>0</v>
      </c>
      <c r="R90" s="214">
        <f>Q90*H90</f>
        <v>0</v>
      </c>
      <c r="S90" s="214">
        <v>0</v>
      </c>
      <c r="T90" s="215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16" t="s">
        <v>118</v>
      </c>
      <c r="AT90" s="216" t="s">
        <v>113</v>
      </c>
      <c r="AU90" s="216" t="s">
        <v>80</v>
      </c>
      <c r="AY90" s="18" t="s">
        <v>111</v>
      </c>
      <c r="BE90" s="217">
        <f>IF(N90="základní",J90,0)</f>
        <v>0</v>
      </c>
      <c r="BF90" s="217">
        <f>IF(N90="snížená",J90,0)</f>
        <v>0</v>
      </c>
      <c r="BG90" s="217">
        <f>IF(N90="zákl. přenesená",J90,0)</f>
        <v>0</v>
      </c>
      <c r="BH90" s="217">
        <f>IF(N90="sníž. přenesená",J90,0)</f>
        <v>0</v>
      </c>
      <c r="BI90" s="217">
        <f>IF(N90="nulová",J90,0)</f>
        <v>0</v>
      </c>
      <c r="BJ90" s="18" t="s">
        <v>78</v>
      </c>
      <c r="BK90" s="217">
        <f>ROUND(I90*H90,2)</f>
        <v>0</v>
      </c>
      <c r="BL90" s="18" t="s">
        <v>118</v>
      </c>
      <c r="BM90" s="216" t="s">
        <v>212</v>
      </c>
    </row>
    <row r="91" s="2" customFormat="1">
      <c r="A91" s="39"/>
      <c r="B91" s="40"/>
      <c r="C91" s="41"/>
      <c r="D91" s="218" t="s">
        <v>120</v>
      </c>
      <c r="E91" s="41"/>
      <c r="F91" s="219" t="s">
        <v>213</v>
      </c>
      <c r="G91" s="41"/>
      <c r="H91" s="41"/>
      <c r="I91" s="220"/>
      <c r="J91" s="41"/>
      <c r="K91" s="41"/>
      <c r="L91" s="45"/>
      <c r="M91" s="221"/>
      <c r="N91" s="222"/>
      <c r="O91" s="85"/>
      <c r="P91" s="85"/>
      <c r="Q91" s="85"/>
      <c r="R91" s="85"/>
      <c r="S91" s="85"/>
      <c r="T91" s="86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120</v>
      </c>
      <c r="AU91" s="18" t="s">
        <v>80</v>
      </c>
    </row>
    <row r="92" s="13" customFormat="1">
      <c r="A92" s="13"/>
      <c r="B92" s="223"/>
      <c r="C92" s="224"/>
      <c r="D92" s="225" t="s">
        <v>122</v>
      </c>
      <c r="E92" s="226" t="s">
        <v>19</v>
      </c>
      <c r="F92" s="227" t="s">
        <v>209</v>
      </c>
      <c r="G92" s="224"/>
      <c r="H92" s="228">
        <v>50880</v>
      </c>
      <c r="I92" s="229"/>
      <c r="J92" s="224"/>
      <c r="K92" s="224"/>
      <c r="L92" s="230"/>
      <c r="M92" s="231"/>
      <c r="N92" s="232"/>
      <c r="O92" s="232"/>
      <c r="P92" s="232"/>
      <c r="Q92" s="232"/>
      <c r="R92" s="232"/>
      <c r="S92" s="232"/>
      <c r="T92" s="233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34" t="s">
        <v>122</v>
      </c>
      <c r="AU92" s="234" t="s">
        <v>80</v>
      </c>
      <c r="AV92" s="13" t="s">
        <v>80</v>
      </c>
      <c r="AW92" s="13" t="s">
        <v>32</v>
      </c>
      <c r="AX92" s="13" t="s">
        <v>78</v>
      </c>
      <c r="AY92" s="234" t="s">
        <v>111</v>
      </c>
    </row>
    <row r="93" s="2" customFormat="1" ht="16.5" customHeight="1">
      <c r="A93" s="39"/>
      <c r="B93" s="40"/>
      <c r="C93" s="246" t="s">
        <v>132</v>
      </c>
      <c r="D93" s="246" t="s">
        <v>133</v>
      </c>
      <c r="E93" s="247" t="s">
        <v>214</v>
      </c>
      <c r="F93" s="248" t="s">
        <v>215</v>
      </c>
      <c r="G93" s="249" t="s">
        <v>216</v>
      </c>
      <c r="H93" s="250">
        <v>1175.3</v>
      </c>
      <c r="I93" s="251"/>
      <c r="J93" s="252">
        <f>ROUND(I93*H93,2)</f>
        <v>0</v>
      </c>
      <c r="K93" s="248" t="s">
        <v>117</v>
      </c>
      <c r="L93" s="253"/>
      <c r="M93" s="254" t="s">
        <v>19</v>
      </c>
      <c r="N93" s="255" t="s">
        <v>41</v>
      </c>
      <c r="O93" s="85"/>
      <c r="P93" s="214">
        <f>O93*H93</f>
        <v>0</v>
      </c>
      <c r="Q93" s="214">
        <v>0.001</v>
      </c>
      <c r="R93" s="214">
        <f>Q93*H93</f>
        <v>1.1753</v>
      </c>
      <c r="S93" s="214">
        <v>0</v>
      </c>
      <c r="T93" s="215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16" t="s">
        <v>137</v>
      </c>
      <c r="AT93" s="216" t="s">
        <v>133</v>
      </c>
      <c r="AU93" s="216" t="s">
        <v>80</v>
      </c>
      <c r="AY93" s="18" t="s">
        <v>111</v>
      </c>
      <c r="BE93" s="217">
        <f>IF(N93="základní",J93,0)</f>
        <v>0</v>
      </c>
      <c r="BF93" s="217">
        <f>IF(N93="snížená",J93,0)</f>
        <v>0</v>
      </c>
      <c r="BG93" s="217">
        <f>IF(N93="zákl. přenesená",J93,0)</f>
        <v>0</v>
      </c>
      <c r="BH93" s="217">
        <f>IF(N93="sníž. přenesená",J93,0)</f>
        <v>0</v>
      </c>
      <c r="BI93" s="217">
        <f>IF(N93="nulová",J93,0)</f>
        <v>0</v>
      </c>
      <c r="BJ93" s="18" t="s">
        <v>78</v>
      </c>
      <c r="BK93" s="217">
        <f>ROUND(I93*H93,2)</f>
        <v>0</v>
      </c>
      <c r="BL93" s="18" t="s">
        <v>118</v>
      </c>
      <c r="BM93" s="216" t="s">
        <v>217</v>
      </c>
    </row>
    <row r="94" s="13" customFormat="1">
      <c r="A94" s="13"/>
      <c r="B94" s="223"/>
      <c r="C94" s="224"/>
      <c r="D94" s="225" t="s">
        <v>122</v>
      </c>
      <c r="E94" s="226" t="s">
        <v>19</v>
      </c>
      <c r="F94" s="227" t="s">
        <v>218</v>
      </c>
      <c r="G94" s="224"/>
      <c r="H94" s="228">
        <v>1175.3</v>
      </c>
      <c r="I94" s="229"/>
      <c r="J94" s="224"/>
      <c r="K94" s="224"/>
      <c r="L94" s="230"/>
      <c r="M94" s="231"/>
      <c r="N94" s="232"/>
      <c r="O94" s="232"/>
      <c r="P94" s="232"/>
      <c r="Q94" s="232"/>
      <c r="R94" s="232"/>
      <c r="S94" s="232"/>
      <c r="T94" s="233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4" t="s">
        <v>122</v>
      </c>
      <c r="AU94" s="234" t="s">
        <v>80</v>
      </c>
      <c r="AV94" s="13" t="s">
        <v>80</v>
      </c>
      <c r="AW94" s="13" t="s">
        <v>32</v>
      </c>
      <c r="AX94" s="13" t="s">
        <v>70</v>
      </c>
      <c r="AY94" s="234" t="s">
        <v>111</v>
      </c>
    </row>
    <row r="95" s="14" customFormat="1">
      <c r="A95" s="14"/>
      <c r="B95" s="235"/>
      <c r="C95" s="236"/>
      <c r="D95" s="225" t="s">
        <v>122</v>
      </c>
      <c r="E95" s="237" t="s">
        <v>19</v>
      </c>
      <c r="F95" s="238" t="s">
        <v>124</v>
      </c>
      <c r="G95" s="236"/>
      <c r="H95" s="239">
        <v>1175.3</v>
      </c>
      <c r="I95" s="240"/>
      <c r="J95" s="236"/>
      <c r="K95" s="236"/>
      <c r="L95" s="241"/>
      <c r="M95" s="242"/>
      <c r="N95" s="243"/>
      <c r="O95" s="243"/>
      <c r="P95" s="243"/>
      <c r="Q95" s="243"/>
      <c r="R95" s="243"/>
      <c r="S95" s="243"/>
      <c r="T95" s="244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45" t="s">
        <v>122</v>
      </c>
      <c r="AU95" s="245" t="s">
        <v>80</v>
      </c>
      <c r="AV95" s="14" t="s">
        <v>118</v>
      </c>
      <c r="AW95" s="14" t="s">
        <v>32</v>
      </c>
      <c r="AX95" s="14" t="s">
        <v>78</v>
      </c>
      <c r="AY95" s="245" t="s">
        <v>111</v>
      </c>
    </row>
    <row r="96" s="2" customFormat="1" ht="16.5" customHeight="1">
      <c r="A96" s="39"/>
      <c r="B96" s="40"/>
      <c r="C96" s="246" t="s">
        <v>219</v>
      </c>
      <c r="D96" s="246" t="s">
        <v>133</v>
      </c>
      <c r="E96" s="247" t="s">
        <v>220</v>
      </c>
      <c r="F96" s="248" t="s">
        <v>221</v>
      </c>
      <c r="G96" s="249" t="s">
        <v>216</v>
      </c>
      <c r="H96" s="250">
        <v>138.40000000000001</v>
      </c>
      <c r="I96" s="251"/>
      <c r="J96" s="252">
        <f>ROUND(I96*H96,2)</f>
        <v>0</v>
      </c>
      <c r="K96" s="248" t="s">
        <v>19</v>
      </c>
      <c r="L96" s="253"/>
      <c r="M96" s="254" t="s">
        <v>19</v>
      </c>
      <c r="N96" s="255" t="s">
        <v>41</v>
      </c>
      <c r="O96" s="85"/>
      <c r="P96" s="214">
        <f>O96*H96</f>
        <v>0</v>
      </c>
      <c r="Q96" s="214">
        <v>0.001</v>
      </c>
      <c r="R96" s="214">
        <f>Q96*H96</f>
        <v>0.1384</v>
      </c>
      <c r="S96" s="214">
        <v>0</v>
      </c>
      <c r="T96" s="215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16" t="s">
        <v>137</v>
      </c>
      <c r="AT96" s="216" t="s">
        <v>133</v>
      </c>
      <c r="AU96" s="216" t="s">
        <v>80</v>
      </c>
      <c r="AY96" s="18" t="s">
        <v>111</v>
      </c>
      <c r="BE96" s="217">
        <f>IF(N96="základní",J96,0)</f>
        <v>0</v>
      </c>
      <c r="BF96" s="217">
        <f>IF(N96="snížená",J96,0)</f>
        <v>0</v>
      </c>
      <c r="BG96" s="217">
        <f>IF(N96="zákl. přenesená",J96,0)</f>
        <v>0</v>
      </c>
      <c r="BH96" s="217">
        <f>IF(N96="sníž. přenesená",J96,0)</f>
        <v>0</v>
      </c>
      <c r="BI96" s="217">
        <f>IF(N96="nulová",J96,0)</f>
        <v>0</v>
      </c>
      <c r="BJ96" s="18" t="s">
        <v>78</v>
      </c>
      <c r="BK96" s="217">
        <f>ROUND(I96*H96,2)</f>
        <v>0</v>
      </c>
      <c r="BL96" s="18" t="s">
        <v>118</v>
      </c>
      <c r="BM96" s="216" t="s">
        <v>222</v>
      </c>
    </row>
    <row r="97" s="13" customFormat="1">
      <c r="A97" s="13"/>
      <c r="B97" s="223"/>
      <c r="C97" s="224"/>
      <c r="D97" s="225" t="s">
        <v>122</v>
      </c>
      <c r="E97" s="226" t="s">
        <v>19</v>
      </c>
      <c r="F97" s="227" t="s">
        <v>223</v>
      </c>
      <c r="G97" s="224"/>
      <c r="H97" s="228">
        <v>138.40000000000001</v>
      </c>
      <c r="I97" s="229"/>
      <c r="J97" s="224"/>
      <c r="K97" s="224"/>
      <c r="L97" s="230"/>
      <c r="M97" s="231"/>
      <c r="N97" s="232"/>
      <c r="O97" s="232"/>
      <c r="P97" s="232"/>
      <c r="Q97" s="232"/>
      <c r="R97" s="232"/>
      <c r="S97" s="232"/>
      <c r="T97" s="233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4" t="s">
        <v>122</v>
      </c>
      <c r="AU97" s="234" t="s">
        <v>80</v>
      </c>
      <c r="AV97" s="13" t="s">
        <v>80</v>
      </c>
      <c r="AW97" s="13" t="s">
        <v>32</v>
      </c>
      <c r="AX97" s="13" t="s">
        <v>70</v>
      </c>
      <c r="AY97" s="234" t="s">
        <v>111</v>
      </c>
    </row>
    <row r="98" s="14" customFormat="1">
      <c r="A98" s="14"/>
      <c r="B98" s="235"/>
      <c r="C98" s="236"/>
      <c r="D98" s="225" t="s">
        <v>122</v>
      </c>
      <c r="E98" s="237" t="s">
        <v>19</v>
      </c>
      <c r="F98" s="238" t="s">
        <v>124</v>
      </c>
      <c r="G98" s="236"/>
      <c r="H98" s="239">
        <v>138.40000000000001</v>
      </c>
      <c r="I98" s="240"/>
      <c r="J98" s="236"/>
      <c r="K98" s="236"/>
      <c r="L98" s="241"/>
      <c r="M98" s="242"/>
      <c r="N98" s="243"/>
      <c r="O98" s="243"/>
      <c r="P98" s="243"/>
      <c r="Q98" s="243"/>
      <c r="R98" s="243"/>
      <c r="S98" s="243"/>
      <c r="T98" s="244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45" t="s">
        <v>122</v>
      </c>
      <c r="AU98" s="245" t="s">
        <v>80</v>
      </c>
      <c r="AV98" s="14" t="s">
        <v>118</v>
      </c>
      <c r="AW98" s="14" t="s">
        <v>32</v>
      </c>
      <c r="AX98" s="14" t="s">
        <v>78</v>
      </c>
      <c r="AY98" s="245" t="s">
        <v>111</v>
      </c>
    </row>
    <row r="99" s="2" customFormat="1" ht="21.75" customHeight="1">
      <c r="A99" s="39"/>
      <c r="B99" s="40"/>
      <c r="C99" s="205" t="s">
        <v>118</v>
      </c>
      <c r="D99" s="205" t="s">
        <v>113</v>
      </c>
      <c r="E99" s="206" t="s">
        <v>224</v>
      </c>
      <c r="F99" s="207" t="s">
        <v>225</v>
      </c>
      <c r="G99" s="208" t="s">
        <v>226</v>
      </c>
      <c r="H99" s="209">
        <v>5.0880000000000001</v>
      </c>
      <c r="I99" s="210"/>
      <c r="J99" s="211">
        <f>ROUND(I99*H99,2)</f>
        <v>0</v>
      </c>
      <c r="K99" s="207" t="s">
        <v>117</v>
      </c>
      <c r="L99" s="45"/>
      <c r="M99" s="212" t="s">
        <v>19</v>
      </c>
      <c r="N99" s="213" t="s">
        <v>41</v>
      </c>
      <c r="O99" s="85"/>
      <c r="P99" s="214">
        <f>O99*H99</f>
        <v>0</v>
      </c>
      <c r="Q99" s="214">
        <v>0</v>
      </c>
      <c r="R99" s="214">
        <f>Q99*H99</f>
        <v>0</v>
      </c>
      <c r="S99" s="214">
        <v>0</v>
      </c>
      <c r="T99" s="215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16" t="s">
        <v>118</v>
      </c>
      <c r="AT99" s="216" t="s">
        <v>113</v>
      </c>
      <c r="AU99" s="216" t="s">
        <v>80</v>
      </c>
      <c r="AY99" s="18" t="s">
        <v>111</v>
      </c>
      <c r="BE99" s="217">
        <f>IF(N99="základní",J99,0)</f>
        <v>0</v>
      </c>
      <c r="BF99" s="217">
        <f>IF(N99="snížená",J99,0)</f>
        <v>0</v>
      </c>
      <c r="BG99" s="217">
        <f>IF(N99="zákl. přenesená",J99,0)</f>
        <v>0</v>
      </c>
      <c r="BH99" s="217">
        <f>IF(N99="sníž. přenesená",J99,0)</f>
        <v>0</v>
      </c>
      <c r="BI99" s="217">
        <f>IF(N99="nulová",J99,0)</f>
        <v>0</v>
      </c>
      <c r="BJ99" s="18" t="s">
        <v>78</v>
      </c>
      <c r="BK99" s="217">
        <f>ROUND(I99*H99,2)</f>
        <v>0</v>
      </c>
      <c r="BL99" s="18" t="s">
        <v>118</v>
      </c>
      <c r="BM99" s="216" t="s">
        <v>227</v>
      </c>
    </row>
    <row r="100" s="2" customFormat="1">
      <c r="A100" s="39"/>
      <c r="B100" s="40"/>
      <c r="C100" s="41"/>
      <c r="D100" s="218" t="s">
        <v>120</v>
      </c>
      <c r="E100" s="41"/>
      <c r="F100" s="219" t="s">
        <v>228</v>
      </c>
      <c r="G100" s="41"/>
      <c r="H100" s="41"/>
      <c r="I100" s="220"/>
      <c r="J100" s="41"/>
      <c r="K100" s="41"/>
      <c r="L100" s="45"/>
      <c r="M100" s="221"/>
      <c r="N100" s="222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120</v>
      </c>
      <c r="AU100" s="18" t="s">
        <v>80</v>
      </c>
    </row>
    <row r="101" s="13" customFormat="1">
      <c r="A101" s="13"/>
      <c r="B101" s="223"/>
      <c r="C101" s="224"/>
      <c r="D101" s="225" t="s">
        <v>122</v>
      </c>
      <c r="E101" s="226" t="s">
        <v>19</v>
      </c>
      <c r="F101" s="227" t="s">
        <v>229</v>
      </c>
      <c r="G101" s="224"/>
      <c r="H101" s="228">
        <v>5.0880000000000001</v>
      </c>
      <c r="I101" s="229"/>
      <c r="J101" s="224"/>
      <c r="K101" s="224"/>
      <c r="L101" s="230"/>
      <c r="M101" s="231"/>
      <c r="N101" s="232"/>
      <c r="O101" s="232"/>
      <c r="P101" s="232"/>
      <c r="Q101" s="232"/>
      <c r="R101" s="232"/>
      <c r="S101" s="232"/>
      <c r="T101" s="233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4" t="s">
        <v>122</v>
      </c>
      <c r="AU101" s="234" t="s">
        <v>80</v>
      </c>
      <c r="AV101" s="13" t="s">
        <v>80</v>
      </c>
      <c r="AW101" s="13" t="s">
        <v>32</v>
      </c>
      <c r="AX101" s="13" t="s">
        <v>78</v>
      </c>
      <c r="AY101" s="234" t="s">
        <v>111</v>
      </c>
    </row>
    <row r="102" s="2" customFormat="1" ht="21.75" customHeight="1">
      <c r="A102" s="39"/>
      <c r="B102" s="40"/>
      <c r="C102" s="205" t="s">
        <v>148</v>
      </c>
      <c r="D102" s="205" t="s">
        <v>113</v>
      </c>
      <c r="E102" s="206" t="s">
        <v>230</v>
      </c>
      <c r="F102" s="207" t="s">
        <v>231</v>
      </c>
      <c r="G102" s="208" t="s">
        <v>175</v>
      </c>
      <c r="H102" s="209">
        <v>176</v>
      </c>
      <c r="I102" s="210"/>
      <c r="J102" s="211">
        <f>ROUND(I102*H102,2)</f>
        <v>0</v>
      </c>
      <c r="K102" s="207" t="s">
        <v>117</v>
      </c>
      <c r="L102" s="45"/>
      <c r="M102" s="212" t="s">
        <v>19</v>
      </c>
      <c r="N102" s="213" t="s">
        <v>41</v>
      </c>
      <c r="O102" s="85"/>
      <c r="P102" s="214">
        <f>O102*H102</f>
        <v>0</v>
      </c>
      <c r="Q102" s="214">
        <v>0.01125</v>
      </c>
      <c r="R102" s="214">
        <f>Q102*H102</f>
        <v>1.98</v>
      </c>
      <c r="S102" s="214">
        <v>0</v>
      </c>
      <c r="T102" s="215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16" t="s">
        <v>118</v>
      </c>
      <c r="AT102" s="216" t="s">
        <v>113</v>
      </c>
      <c r="AU102" s="216" t="s">
        <v>80</v>
      </c>
      <c r="AY102" s="18" t="s">
        <v>111</v>
      </c>
      <c r="BE102" s="217">
        <f>IF(N102="základní",J102,0)</f>
        <v>0</v>
      </c>
      <c r="BF102" s="217">
        <f>IF(N102="snížená",J102,0)</f>
        <v>0</v>
      </c>
      <c r="BG102" s="217">
        <f>IF(N102="zákl. přenesená",J102,0)</f>
        <v>0</v>
      </c>
      <c r="BH102" s="217">
        <f>IF(N102="sníž. přenesená",J102,0)</f>
        <v>0</v>
      </c>
      <c r="BI102" s="217">
        <f>IF(N102="nulová",J102,0)</f>
        <v>0</v>
      </c>
      <c r="BJ102" s="18" t="s">
        <v>78</v>
      </c>
      <c r="BK102" s="217">
        <f>ROUND(I102*H102,2)</f>
        <v>0</v>
      </c>
      <c r="BL102" s="18" t="s">
        <v>118</v>
      </c>
      <c r="BM102" s="216" t="s">
        <v>232</v>
      </c>
    </row>
    <row r="103" s="2" customFormat="1">
      <c r="A103" s="39"/>
      <c r="B103" s="40"/>
      <c r="C103" s="41"/>
      <c r="D103" s="218" t="s">
        <v>120</v>
      </c>
      <c r="E103" s="41"/>
      <c r="F103" s="219" t="s">
        <v>233</v>
      </c>
      <c r="G103" s="41"/>
      <c r="H103" s="41"/>
      <c r="I103" s="220"/>
      <c r="J103" s="41"/>
      <c r="K103" s="41"/>
      <c r="L103" s="45"/>
      <c r="M103" s="221"/>
      <c r="N103" s="222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120</v>
      </c>
      <c r="AU103" s="18" t="s">
        <v>80</v>
      </c>
    </row>
    <row r="104" s="13" customFormat="1">
      <c r="A104" s="13"/>
      <c r="B104" s="223"/>
      <c r="C104" s="224"/>
      <c r="D104" s="225" t="s">
        <v>122</v>
      </c>
      <c r="E104" s="226" t="s">
        <v>19</v>
      </c>
      <c r="F104" s="227" t="s">
        <v>234</v>
      </c>
      <c r="G104" s="224"/>
      <c r="H104" s="228">
        <v>176</v>
      </c>
      <c r="I104" s="229"/>
      <c r="J104" s="224"/>
      <c r="K104" s="224"/>
      <c r="L104" s="230"/>
      <c r="M104" s="231"/>
      <c r="N104" s="232"/>
      <c r="O104" s="232"/>
      <c r="P104" s="232"/>
      <c r="Q104" s="232"/>
      <c r="R104" s="232"/>
      <c r="S104" s="232"/>
      <c r="T104" s="233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4" t="s">
        <v>122</v>
      </c>
      <c r="AU104" s="234" t="s">
        <v>80</v>
      </c>
      <c r="AV104" s="13" t="s">
        <v>80</v>
      </c>
      <c r="AW104" s="13" t="s">
        <v>32</v>
      </c>
      <c r="AX104" s="13" t="s">
        <v>78</v>
      </c>
      <c r="AY104" s="234" t="s">
        <v>111</v>
      </c>
    </row>
    <row r="105" s="2" customFormat="1" ht="16.5" customHeight="1">
      <c r="A105" s="39"/>
      <c r="B105" s="40"/>
      <c r="C105" s="205" t="s">
        <v>155</v>
      </c>
      <c r="D105" s="205" t="s">
        <v>113</v>
      </c>
      <c r="E105" s="206" t="s">
        <v>125</v>
      </c>
      <c r="F105" s="207" t="s">
        <v>126</v>
      </c>
      <c r="G105" s="208" t="s">
        <v>127</v>
      </c>
      <c r="H105" s="209">
        <v>162</v>
      </c>
      <c r="I105" s="210"/>
      <c r="J105" s="211">
        <f>ROUND(I105*H105,2)</f>
        <v>0</v>
      </c>
      <c r="K105" s="207" t="s">
        <v>117</v>
      </c>
      <c r="L105" s="45"/>
      <c r="M105" s="212" t="s">
        <v>19</v>
      </c>
      <c r="N105" s="213" t="s">
        <v>41</v>
      </c>
      <c r="O105" s="85"/>
      <c r="P105" s="214">
        <f>O105*H105</f>
        <v>0</v>
      </c>
      <c r="Q105" s="214">
        <v>0</v>
      </c>
      <c r="R105" s="214">
        <f>Q105*H105</f>
        <v>0</v>
      </c>
      <c r="S105" s="214">
        <v>0</v>
      </c>
      <c r="T105" s="215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16" t="s">
        <v>118</v>
      </c>
      <c r="AT105" s="216" t="s">
        <v>113</v>
      </c>
      <c r="AU105" s="216" t="s">
        <v>80</v>
      </c>
      <c r="AY105" s="18" t="s">
        <v>111</v>
      </c>
      <c r="BE105" s="217">
        <f>IF(N105="základní",J105,0)</f>
        <v>0</v>
      </c>
      <c r="BF105" s="217">
        <f>IF(N105="snížená",J105,0)</f>
        <v>0</v>
      </c>
      <c r="BG105" s="217">
        <f>IF(N105="zákl. přenesená",J105,0)</f>
        <v>0</v>
      </c>
      <c r="BH105" s="217">
        <f>IF(N105="sníž. přenesená",J105,0)</f>
        <v>0</v>
      </c>
      <c r="BI105" s="217">
        <f>IF(N105="nulová",J105,0)</f>
        <v>0</v>
      </c>
      <c r="BJ105" s="18" t="s">
        <v>78</v>
      </c>
      <c r="BK105" s="217">
        <f>ROUND(I105*H105,2)</f>
        <v>0</v>
      </c>
      <c r="BL105" s="18" t="s">
        <v>118</v>
      </c>
      <c r="BM105" s="216" t="s">
        <v>235</v>
      </c>
    </row>
    <row r="106" s="2" customFormat="1">
      <c r="A106" s="39"/>
      <c r="B106" s="40"/>
      <c r="C106" s="41"/>
      <c r="D106" s="218" t="s">
        <v>120</v>
      </c>
      <c r="E106" s="41"/>
      <c r="F106" s="219" t="s">
        <v>129</v>
      </c>
      <c r="G106" s="41"/>
      <c r="H106" s="41"/>
      <c r="I106" s="220"/>
      <c r="J106" s="41"/>
      <c r="K106" s="41"/>
      <c r="L106" s="45"/>
      <c r="M106" s="221"/>
      <c r="N106" s="222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120</v>
      </c>
      <c r="AU106" s="18" t="s">
        <v>80</v>
      </c>
    </row>
    <row r="107" s="13" customFormat="1">
      <c r="A107" s="13"/>
      <c r="B107" s="223"/>
      <c r="C107" s="224"/>
      <c r="D107" s="225" t="s">
        <v>122</v>
      </c>
      <c r="E107" s="226" t="s">
        <v>19</v>
      </c>
      <c r="F107" s="227" t="s">
        <v>236</v>
      </c>
      <c r="G107" s="224"/>
      <c r="H107" s="228">
        <v>67.75</v>
      </c>
      <c r="I107" s="229"/>
      <c r="J107" s="224"/>
      <c r="K107" s="224"/>
      <c r="L107" s="230"/>
      <c r="M107" s="231"/>
      <c r="N107" s="232"/>
      <c r="O107" s="232"/>
      <c r="P107" s="232"/>
      <c r="Q107" s="232"/>
      <c r="R107" s="232"/>
      <c r="S107" s="232"/>
      <c r="T107" s="233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4" t="s">
        <v>122</v>
      </c>
      <c r="AU107" s="234" t="s">
        <v>80</v>
      </c>
      <c r="AV107" s="13" t="s">
        <v>80</v>
      </c>
      <c r="AW107" s="13" t="s">
        <v>32</v>
      </c>
      <c r="AX107" s="13" t="s">
        <v>70</v>
      </c>
      <c r="AY107" s="234" t="s">
        <v>111</v>
      </c>
    </row>
    <row r="108" s="13" customFormat="1">
      <c r="A108" s="13"/>
      <c r="B108" s="223"/>
      <c r="C108" s="224"/>
      <c r="D108" s="225" t="s">
        <v>122</v>
      </c>
      <c r="E108" s="226" t="s">
        <v>19</v>
      </c>
      <c r="F108" s="227" t="s">
        <v>237</v>
      </c>
      <c r="G108" s="224"/>
      <c r="H108" s="228">
        <v>94.25</v>
      </c>
      <c r="I108" s="229"/>
      <c r="J108" s="224"/>
      <c r="K108" s="224"/>
      <c r="L108" s="230"/>
      <c r="M108" s="231"/>
      <c r="N108" s="232"/>
      <c r="O108" s="232"/>
      <c r="P108" s="232"/>
      <c r="Q108" s="232"/>
      <c r="R108" s="232"/>
      <c r="S108" s="232"/>
      <c r="T108" s="233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4" t="s">
        <v>122</v>
      </c>
      <c r="AU108" s="234" t="s">
        <v>80</v>
      </c>
      <c r="AV108" s="13" t="s">
        <v>80</v>
      </c>
      <c r="AW108" s="13" t="s">
        <v>32</v>
      </c>
      <c r="AX108" s="13" t="s">
        <v>70</v>
      </c>
      <c r="AY108" s="234" t="s">
        <v>111</v>
      </c>
    </row>
    <row r="109" s="14" customFormat="1">
      <c r="A109" s="14"/>
      <c r="B109" s="235"/>
      <c r="C109" s="236"/>
      <c r="D109" s="225" t="s">
        <v>122</v>
      </c>
      <c r="E109" s="237" t="s">
        <v>19</v>
      </c>
      <c r="F109" s="238" t="s">
        <v>124</v>
      </c>
      <c r="G109" s="236"/>
      <c r="H109" s="239">
        <v>162</v>
      </c>
      <c r="I109" s="240"/>
      <c r="J109" s="236"/>
      <c r="K109" s="236"/>
      <c r="L109" s="241"/>
      <c r="M109" s="242"/>
      <c r="N109" s="243"/>
      <c r="O109" s="243"/>
      <c r="P109" s="243"/>
      <c r="Q109" s="243"/>
      <c r="R109" s="243"/>
      <c r="S109" s="243"/>
      <c r="T109" s="244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45" t="s">
        <v>122</v>
      </c>
      <c r="AU109" s="245" t="s">
        <v>80</v>
      </c>
      <c r="AV109" s="14" t="s">
        <v>118</v>
      </c>
      <c r="AW109" s="14" t="s">
        <v>32</v>
      </c>
      <c r="AX109" s="14" t="s">
        <v>78</v>
      </c>
      <c r="AY109" s="245" t="s">
        <v>111</v>
      </c>
    </row>
    <row r="110" s="2" customFormat="1" ht="16.5" customHeight="1">
      <c r="A110" s="39"/>
      <c r="B110" s="40"/>
      <c r="C110" s="246" t="s">
        <v>163</v>
      </c>
      <c r="D110" s="246" t="s">
        <v>133</v>
      </c>
      <c r="E110" s="247" t="s">
        <v>134</v>
      </c>
      <c r="F110" s="248" t="s">
        <v>135</v>
      </c>
      <c r="G110" s="249" t="s">
        <v>136</v>
      </c>
      <c r="H110" s="250">
        <v>16.199999999999999</v>
      </c>
      <c r="I110" s="251"/>
      <c r="J110" s="252">
        <f>ROUND(I110*H110,2)</f>
        <v>0</v>
      </c>
      <c r="K110" s="248" t="s">
        <v>117</v>
      </c>
      <c r="L110" s="253"/>
      <c r="M110" s="254" t="s">
        <v>19</v>
      </c>
      <c r="N110" s="255" t="s">
        <v>41</v>
      </c>
      <c r="O110" s="85"/>
      <c r="P110" s="214">
        <f>O110*H110</f>
        <v>0</v>
      </c>
      <c r="Q110" s="214">
        <v>0.20000000000000001</v>
      </c>
      <c r="R110" s="214">
        <f>Q110*H110</f>
        <v>3.2400000000000002</v>
      </c>
      <c r="S110" s="214">
        <v>0</v>
      </c>
      <c r="T110" s="215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16" t="s">
        <v>137</v>
      </c>
      <c r="AT110" s="216" t="s">
        <v>133</v>
      </c>
      <c r="AU110" s="216" t="s">
        <v>80</v>
      </c>
      <c r="AY110" s="18" t="s">
        <v>111</v>
      </c>
      <c r="BE110" s="217">
        <f>IF(N110="základní",J110,0)</f>
        <v>0</v>
      </c>
      <c r="BF110" s="217">
        <f>IF(N110="snížená",J110,0)</f>
        <v>0</v>
      </c>
      <c r="BG110" s="217">
        <f>IF(N110="zákl. přenesená",J110,0)</f>
        <v>0</v>
      </c>
      <c r="BH110" s="217">
        <f>IF(N110="sníž. přenesená",J110,0)</f>
        <v>0</v>
      </c>
      <c r="BI110" s="217">
        <f>IF(N110="nulová",J110,0)</f>
        <v>0</v>
      </c>
      <c r="BJ110" s="18" t="s">
        <v>78</v>
      </c>
      <c r="BK110" s="217">
        <f>ROUND(I110*H110,2)</f>
        <v>0</v>
      </c>
      <c r="BL110" s="18" t="s">
        <v>118</v>
      </c>
      <c r="BM110" s="216" t="s">
        <v>238</v>
      </c>
    </row>
    <row r="111" s="13" customFormat="1">
      <c r="A111" s="13"/>
      <c r="B111" s="223"/>
      <c r="C111" s="224"/>
      <c r="D111" s="225" t="s">
        <v>122</v>
      </c>
      <c r="E111" s="226" t="s">
        <v>19</v>
      </c>
      <c r="F111" s="227" t="s">
        <v>239</v>
      </c>
      <c r="G111" s="224"/>
      <c r="H111" s="228">
        <v>6.7750000000000004</v>
      </c>
      <c r="I111" s="229"/>
      <c r="J111" s="224"/>
      <c r="K111" s="224"/>
      <c r="L111" s="230"/>
      <c r="M111" s="231"/>
      <c r="N111" s="232"/>
      <c r="O111" s="232"/>
      <c r="P111" s="232"/>
      <c r="Q111" s="232"/>
      <c r="R111" s="232"/>
      <c r="S111" s="232"/>
      <c r="T111" s="233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4" t="s">
        <v>122</v>
      </c>
      <c r="AU111" s="234" t="s">
        <v>80</v>
      </c>
      <c r="AV111" s="13" t="s">
        <v>80</v>
      </c>
      <c r="AW111" s="13" t="s">
        <v>32</v>
      </c>
      <c r="AX111" s="13" t="s">
        <v>70</v>
      </c>
      <c r="AY111" s="234" t="s">
        <v>111</v>
      </c>
    </row>
    <row r="112" s="13" customFormat="1">
      <c r="A112" s="13"/>
      <c r="B112" s="223"/>
      <c r="C112" s="224"/>
      <c r="D112" s="225" t="s">
        <v>122</v>
      </c>
      <c r="E112" s="226" t="s">
        <v>19</v>
      </c>
      <c r="F112" s="227" t="s">
        <v>240</v>
      </c>
      <c r="G112" s="224"/>
      <c r="H112" s="228">
        <v>9.4250000000000007</v>
      </c>
      <c r="I112" s="229"/>
      <c r="J112" s="224"/>
      <c r="K112" s="224"/>
      <c r="L112" s="230"/>
      <c r="M112" s="231"/>
      <c r="N112" s="232"/>
      <c r="O112" s="232"/>
      <c r="P112" s="232"/>
      <c r="Q112" s="232"/>
      <c r="R112" s="232"/>
      <c r="S112" s="232"/>
      <c r="T112" s="233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4" t="s">
        <v>122</v>
      </c>
      <c r="AU112" s="234" t="s">
        <v>80</v>
      </c>
      <c r="AV112" s="13" t="s">
        <v>80</v>
      </c>
      <c r="AW112" s="13" t="s">
        <v>32</v>
      </c>
      <c r="AX112" s="13" t="s">
        <v>70</v>
      </c>
      <c r="AY112" s="234" t="s">
        <v>111</v>
      </c>
    </row>
    <row r="113" s="14" customFormat="1">
      <c r="A113" s="14"/>
      <c r="B113" s="235"/>
      <c r="C113" s="236"/>
      <c r="D113" s="225" t="s">
        <v>122</v>
      </c>
      <c r="E113" s="237" t="s">
        <v>19</v>
      </c>
      <c r="F113" s="238" t="s">
        <v>124</v>
      </c>
      <c r="G113" s="236"/>
      <c r="H113" s="239">
        <v>16.200000000000003</v>
      </c>
      <c r="I113" s="240"/>
      <c r="J113" s="236"/>
      <c r="K113" s="236"/>
      <c r="L113" s="241"/>
      <c r="M113" s="242"/>
      <c r="N113" s="243"/>
      <c r="O113" s="243"/>
      <c r="P113" s="243"/>
      <c r="Q113" s="243"/>
      <c r="R113" s="243"/>
      <c r="S113" s="243"/>
      <c r="T113" s="244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45" t="s">
        <v>122</v>
      </c>
      <c r="AU113" s="245" t="s">
        <v>80</v>
      </c>
      <c r="AV113" s="14" t="s">
        <v>118</v>
      </c>
      <c r="AW113" s="14" t="s">
        <v>32</v>
      </c>
      <c r="AX113" s="14" t="s">
        <v>78</v>
      </c>
      <c r="AY113" s="245" t="s">
        <v>111</v>
      </c>
    </row>
    <row r="114" s="2" customFormat="1" ht="16.5" customHeight="1">
      <c r="A114" s="39"/>
      <c r="B114" s="40"/>
      <c r="C114" s="205" t="s">
        <v>137</v>
      </c>
      <c r="D114" s="205" t="s">
        <v>113</v>
      </c>
      <c r="E114" s="206" t="s">
        <v>241</v>
      </c>
      <c r="F114" s="207" t="s">
        <v>242</v>
      </c>
      <c r="G114" s="208" t="s">
        <v>127</v>
      </c>
      <c r="H114" s="209">
        <v>50880</v>
      </c>
      <c r="I114" s="210"/>
      <c r="J114" s="211">
        <f>ROUND(I114*H114,2)</f>
        <v>0</v>
      </c>
      <c r="K114" s="207" t="s">
        <v>117</v>
      </c>
      <c r="L114" s="45"/>
      <c r="M114" s="212" t="s">
        <v>19</v>
      </c>
      <c r="N114" s="213" t="s">
        <v>41</v>
      </c>
      <c r="O114" s="85"/>
      <c r="P114" s="214">
        <f>O114*H114</f>
        <v>0</v>
      </c>
      <c r="Q114" s="214">
        <v>0</v>
      </c>
      <c r="R114" s="214">
        <f>Q114*H114</f>
        <v>0</v>
      </c>
      <c r="S114" s="214">
        <v>0</v>
      </c>
      <c r="T114" s="215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16" t="s">
        <v>118</v>
      </c>
      <c r="AT114" s="216" t="s">
        <v>113</v>
      </c>
      <c r="AU114" s="216" t="s">
        <v>80</v>
      </c>
      <c r="AY114" s="18" t="s">
        <v>111</v>
      </c>
      <c r="BE114" s="217">
        <f>IF(N114="základní",J114,0)</f>
        <v>0</v>
      </c>
      <c r="BF114" s="217">
        <f>IF(N114="snížená",J114,0)</f>
        <v>0</v>
      </c>
      <c r="BG114" s="217">
        <f>IF(N114="zákl. přenesená",J114,0)</f>
        <v>0</v>
      </c>
      <c r="BH114" s="217">
        <f>IF(N114="sníž. přenesená",J114,0)</f>
        <v>0</v>
      </c>
      <c r="BI114" s="217">
        <f>IF(N114="nulová",J114,0)</f>
        <v>0</v>
      </c>
      <c r="BJ114" s="18" t="s">
        <v>78</v>
      </c>
      <c r="BK114" s="217">
        <f>ROUND(I114*H114,2)</f>
        <v>0</v>
      </c>
      <c r="BL114" s="18" t="s">
        <v>118</v>
      </c>
      <c r="BM114" s="216" t="s">
        <v>243</v>
      </c>
    </row>
    <row r="115" s="2" customFormat="1">
      <c r="A115" s="39"/>
      <c r="B115" s="40"/>
      <c r="C115" s="41"/>
      <c r="D115" s="218" t="s">
        <v>120</v>
      </c>
      <c r="E115" s="41"/>
      <c r="F115" s="219" t="s">
        <v>244</v>
      </c>
      <c r="G115" s="41"/>
      <c r="H115" s="41"/>
      <c r="I115" s="220"/>
      <c r="J115" s="41"/>
      <c r="K115" s="41"/>
      <c r="L115" s="45"/>
      <c r="M115" s="221"/>
      <c r="N115" s="222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120</v>
      </c>
      <c r="AU115" s="18" t="s">
        <v>80</v>
      </c>
    </row>
    <row r="116" s="13" customFormat="1">
      <c r="A116" s="13"/>
      <c r="B116" s="223"/>
      <c r="C116" s="224"/>
      <c r="D116" s="225" t="s">
        <v>122</v>
      </c>
      <c r="E116" s="226" t="s">
        <v>19</v>
      </c>
      <c r="F116" s="227" t="s">
        <v>209</v>
      </c>
      <c r="G116" s="224"/>
      <c r="H116" s="228">
        <v>50880</v>
      </c>
      <c r="I116" s="229"/>
      <c r="J116" s="224"/>
      <c r="K116" s="224"/>
      <c r="L116" s="230"/>
      <c r="M116" s="231"/>
      <c r="N116" s="232"/>
      <c r="O116" s="232"/>
      <c r="P116" s="232"/>
      <c r="Q116" s="232"/>
      <c r="R116" s="232"/>
      <c r="S116" s="232"/>
      <c r="T116" s="233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4" t="s">
        <v>122</v>
      </c>
      <c r="AU116" s="234" t="s">
        <v>80</v>
      </c>
      <c r="AV116" s="13" t="s">
        <v>80</v>
      </c>
      <c r="AW116" s="13" t="s">
        <v>32</v>
      </c>
      <c r="AX116" s="13" t="s">
        <v>78</v>
      </c>
      <c r="AY116" s="234" t="s">
        <v>111</v>
      </c>
    </row>
    <row r="117" s="2" customFormat="1" ht="16.5" customHeight="1">
      <c r="A117" s="39"/>
      <c r="B117" s="40"/>
      <c r="C117" s="205" t="s">
        <v>172</v>
      </c>
      <c r="D117" s="205" t="s">
        <v>113</v>
      </c>
      <c r="E117" s="206" t="s">
        <v>245</v>
      </c>
      <c r="F117" s="207" t="s">
        <v>246</v>
      </c>
      <c r="G117" s="208" t="s">
        <v>127</v>
      </c>
      <c r="H117" s="209">
        <v>50880</v>
      </c>
      <c r="I117" s="210"/>
      <c r="J117" s="211">
        <f>ROUND(I117*H117,2)</f>
        <v>0</v>
      </c>
      <c r="K117" s="207" t="s">
        <v>19</v>
      </c>
      <c r="L117" s="45"/>
      <c r="M117" s="212" t="s">
        <v>19</v>
      </c>
      <c r="N117" s="213" t="s">
        <v>41</v>
      </c>
      <c r="O117" s="85"/>
      <c r="P117" s="214">
        <f>O117*H117</f>
        <v>0</v>
      </c>
      <c r="Q117" s="214">
        <v>0</v>
      </c>
      <c r="R117" s="214">
        <f>Q117*H117</f>
        <v>0</v>
      </c>
      <c r="S117" s="214">
        <v>0</v>
      </c>
      <c r="T117" s="215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16" t="s">
        <v>118</v>
      </c>
      <c r="AT117" s="216" t="s">
        <v>113</v>
      </c>
      <c r="AU117" s="216" t="s">
        <v>80</v>
      </c>
      <c r="AY117" s="18" t="s">
        <v>111</v>
      </c>
      <c r="BE117" s="217">
        <f>IF(N117="základní",J117,0)</f>
        <v>0</v>
      </c>
      <c r="BF117" s="217">
        <f>IF(N117="snížená",J117,0)</f>
        <v>0</v>
      </c>
      <c r="BG117" s="217">
        <f>IF(N117="zákl. přenesená",J117,0)</f>
        <v>0</v>
      </c>
      <c r="BH117" s="217">
        <f>IF(N117="sníž. přenesená",J117,0)</f>
        <v>0</v>
      </c>
      <c r="BI117" s="217">
        <f>IF(N117="nulová",J117,0)</f>
        <v>0</v>
      </c>
      <c r="BJ117" s="18" t="s">
        <v>78</v>
      </c>
      <c r="BK117" s="217">
        <f>ROUND(I117*H117,2)</f>
        <v>0</v>
      </c>
      <c r="BL117" s="18" t="s">
        <v>118</v>
      </c>
      <c r="BM117" s="216" t="s">
        <v>247</v>
      </c>
    </row>
    <row r="118" s="13" customFormat="1">
      <c r="A118" s="13"/>
      <c r="B118" s="223"/>
      <c r="C118" s="224"/>
      <c r="D118" s="225" t="s">
        <v>122</v>
      </c>
      <c r="E118" s="226" t="s">
        <v>19</v>
      </c>
      <c r="F118" s="227" t="s">
        <v>209</v>
      </c>
      <c r="G118" s="224"/>
      <c r="H118" s="228">
        <v>50880</v>
      </c>
      <c r="I118" s="229"/>
      <c r="J118" s="224"/>
      <c r="K118" s="224"/>
      <c r="L118" s="230"/>
      <c r="M118" s="231"/>
      <c r="N118" s="232"/>
      <c r="O118" s="232"/>
      <c r="P118" s="232"/>
      <c r="Q118" s="232"/>
      <c r="R118" s="232"/>
      <c r="S118" s="232"/>
      <c r="T118" s="233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4" t="s">
        <v>122</v>
      </c>
      <c r="AU118" s="234" t="s">
        <v>80</v>
      </c>
      <c r="AV118" s="13" t="s">
        <v>80</v>
      </c>
      <c r="AW118" s="13" t="s">
        <v>32</v>
      </c>
      <c r="AX118" s="13" t="s">
        <v>78</v>
      </c>
      <c r="AY118" s="234" t="s">
        <v>111</v>
      </c>
    </row>
    <row r="119" s="12" customFormat="1" ht="22.8" customHeight="1">
      <c r="A119" s="12"/>
      <c r="B119" s="189"/>
      <c r="C119" s="190"/>
      <c r="D119" s="191" t="s">
        <v>69</v>
      </c>
      <c r="E119" s="203" t="s">
        <v>141</v>
      </c>
      <c r="F119" s="203" t="s">
        <v>142</v>
      </c>
      <c r="G119" s="190"/>
      <c r="H119" s="190"/>
      <c r="I119" s="193"/>
      <c r="J119" s="204">
        <f>BK119</f>
        <v>0</v>
      </c>
      <c r="K119" s="190"/>
      <c r="L119" s="195"/>
      <c r="M119" s="196"/>
      <c r="N119" s="197"/>
      <c r="O119" s="197"/>
      <c r="P119" s="198">
        <f>P120+SUM(P121:P171)</f>
        <v>0</v>
      </c>
      <c r="Q119" s="197"/>
      <c r="R119" s="198">
        <f>R120+SUM(R121:R171)</f>
        <v>8.6996399999999987</v>
      </c>
      <c r="S119" s="197"/>
      <c r="T119" s="199">
        <f>T120+SUM(T121:T171)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00" t="s">
        <v>78</v>
      </c>
      <c r="AT119" s="201" t="s">
        <v>69</v>
      </c>
      <c r="AU119" s="201" t="s">
        <v>78</v>
      </c>
      <c r="AY119" s="200" t="s">
        <v>111</v>
      </c>
      <c r="BK119" s="202">
        <f>BK120+SUM(BK121:BK171)</f>
        <v>0</v>
      </c>
    </row>
    <row r="120" s="2" customFormat="1" ht="16.5" customHeight="1">
      <c r="A120" s="39"/>
      <c r="B120" s="40"/>
      <c r="C120" s="246" t="s">
        <v>180</v>
      </c>
      <c r="D120" s="246" t="s">
        <v>133</v>
      </c>
      <c r="E120" s="247" t="s">
        <v>248</v>
      </c>
      <c r="F120" s="248" t="s">
        <v>249</v>
      </c>
      <c r="G120" s="249" t="s">
        <v>116</v>
      </c>
      <c r="H120" s="250">
        <v>84</v>
      </c>
      <c r="I120" s="251"/>
      <c r="J120" s="252">
        <f>ROUND(I120*H120,2)</f>
        <v>0</v>
      </c>
      <c r="K120" s="248" t="s">
        <v>19</v>
      </c>
      <c r="L120" s="253"/>
      <c r="M120" s="254" t="s">
        <v>19</v>
      </c>
      <c r="N120" s="255" t="s">
        <v>41</v>
      </c>
      <c r="O120" s="85"/>
      <c r="P120" s="214">
        <f>O120*H120</f>
        <v>0</v>
      </c>
      <c r="Q120" s="214">
        <v>0</v>
      </c>
      <c r="R120" s="214">
        <f>Q120*H120</f>
        <v>0</v>
      </c>
      <c r="S120" s="214">
        <v>0</v>
      </c>
      <c r="T120" s="215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16" t="s">
        <v>137</v>
      </c>
      <c r="AT120" s="216" t="s">
        <v>133</v>
      </c>
      <c r="AU120" s="216" t="s">
        <v>80</v>
      </c>
      <c r="AY120" s="18" t="s">
        <v>111</v>
      </c>
      <c r="BE120" s="217">
        <f>IF(N120="základní",J120,0)</f>
        <v>0</v>
      </c>
      <c r="BF120" s="217">
        <f>IF(N120="snížená",J120,0)</f>
        <v>0</v>
      </c>
      <c r="BG120" s="217">
        <f>IF(N120="zákl. přenesená",J120,0)</f>
        <v>0</v>
      </c>
      <c r="BH120" s="217">
        <f>IF(N120="sníž. přenesená",J120,0)</f>
        <v>0</v>
      </c>
      <c r="BI120" s="217">
        <f>IF(N120="nulová",J120,0)</f>
        <v>0</v>
      </c>
      <c r="BJ120" s="18" t="s">
        <v>78</v>
      </c>
      <c r="BK120" s="217">
        <f>ROUND(I120*H120,2)</f>
        <v>0</v>
      </c>
      <c r="BL120" s="18" t="s">
        <v>118</v>
      </c>
      <c r="BM120" s="216" t="s">
        <v>250</v>
      </c>
    </row>
    <row r="121" s="13" customFormat="1">
      <c r="A121" s="13"/>
      <c r="B121" s="223"/>
      <c r="C121" s="224"/>
      <c r="D121" s="225" t="s">
        <v>122</v>
      </c>
      <c r="E121" s="226" t="s">
        <v>19</v>
      </c>
      <c r="F121" s="227" t="s">
        <v>251</v>
      </c>
      <c r="G121" s="224"/>
      <c r="H121" s="228">
        <v>84</v>
      </c>
      <c r="I121" s="229"/>
      <c r="J121" s="224"/>
      <c r="K121" s="224"/>
      <c r="L121" s="230"/>
      <c r="M121" s="231"/>
      <c r="N121" s="232"/>
      <c r="O121" s="232"/>
      <c r="P121" s="232"/>
      <c r="Q121" s="232"/>
      <c r="R121" s="232"/>
      <c r="S121" s="232"/>
      <c r="T121" s="233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4" t="s">
        <v>122</v>
      </c>
      <c r="AU121" s="234" t="s">
        <v>80</v>
      </c>
      <c r="AV121" s="13" t="s">
        <v>80</v>
      </c>
      <c r="AW121" s="13" t="s">
        <v>32</v>
      </c>
      <c r="AX121" s="13" t="s">
        <v>78</v>
      </c>
      <c r="AY121" s="234" t="s">
        <v>111</v>
      </c>
    </row>
    <row r="122" s="2" customFormat="1" ht="16.5" customHeight="1">
      <c r="A122" s="39"/>
      <c r="B122" s="40"/>
      <c r="C122" s="246" t="s">
        <v>186</v>
      </c>
      <c r="D122" s="246" t="s">
        <v>133</v>
      </c>
      <c r="E122" s="247" t="s">
        <v>252</v>
      </c>
      <c r="F122" s="248" t="s">
        <v>253</v>
      </c>
      <c r="G122" s="249" t="s">
        <v>116</v>
      </c>
      <c r="H122" s="250">
        <v>61</v>
      </c>
      <c r="I122" s="251"/>
      <c r="J122" s="252">
        <f>ROUND(I122*H122,2)</f>
        <v>0</v>
      </c>
      <c r="K122" s="248" t="s">
        <v>19</v>
      </c>
      <c r="L122" s="253"/>
      <c r="M122" s="254" t="s">
        <v>19</v>
      </c>
      <c r="N122" s="255" t="s">
        <v>41</v>
      </c>
      <c r="O122" s="85"/>
      <c r="P122" s="214">
        <f>O122*H122</f>
        <v>0</v>
      </c>
      <c r="Q122" s="214">
        <v>0</v>
      </c>
      <c r="R122" s="214">
        <f>Q122*H122</f>
        <v>0</v>
      </c>
      <c r="S122" s="214">
        <v>0</v>
      </c>
      <c r="T122" s="215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16" t="s">
        <v>137</v>
      </c>
      <c r="AT122" s="216" t="s">
        <v>133</v>
      </c>
      <c r="AU122" s="216" t="s">
        <v>80</v>
      </c>
      <c r="AY122" s="18" t="s">
        <v>111</v>
      </c>
      <c r="BE122" s="217">
        <f>IF(N122="základní",J122,0)</f>
        <v>0</v>
      </c>
      <c r="BF122" s="217">
        <f>IF(N122="snížená",J122,0)</f>
        <v>0</v>
      </c>
      <c r="BG122" s="217">
        <f>IF(N122="zákl. přenesená",J122,0)</f>
        <v>0</v>
      </c>
      <c r="BH122" s="217">
        <f>IF(N122="sníž. přenesená",J122,0)</f>
        <v>0</v>
      </c>
      <c r="BI122" s="217">
        <f>IF(N122="nulová",J122,0)</f>
        <v>0</v>
      </c>
      <c r="BJ122" s="18" t="s">
        <v>78</v>
      </c>
      <c r="BK122" s="217">
        <f>ROUND(I122*H122,2)</f>
        <v>0</v>
      </c>
      <c r="BL122" s="18" t="s">
        <v>118</v>
      </c>
      <c r="BM122" s="216" t="s">
        <v>254</v>
      </c>
    </row>
    <row r="123" s="2" customFormat="1" ht="16.5" customHeight="1">
      <c r="A123" s="39"/>
      <c r="B123" s="40"/>
      <c r="C123" s="246" t="s">
        <v>191</v>
      </c>
      <c r="D123" s="246" t="s">
        <v>133</v>
      </c>
      <c r="E123" s="247" t="s">
        <v>255</v>
      </c>
      <c r="F123" s="248" t="s">
        <v>256</v>
      </c>
      <c r="G123" s="249" t="s">
        <v>116</v>
      </c>
      <c r="H123" s="250">
        <v>24</v>
      </c>
      <c r="I123" s="251"/>
      <c r="J123" s="252">
        <f>ROUND(I123*H123,2)</f>
        <v>0</v>
      </c>
      <c r="K123" s="248" t="s">
        <v>19</v>
      </c>
      <c r="L123" s="253"/>
      <c r="M123" s="254" t="s">
        <v>19</v>
      </c>
      <c r="N123" s="255" t="s">
        <v>41</v>
      </c>
      <c r="O123" s="85"/>
      <c r="P123" s="214">
        <f>O123*H123</f>
        <v>0</v>
      </c>
      <c r="Q123" s="214">
        <v>0</v>
      </c>
      <c r="R123" s="214">
        <f>Q123*H123</f>
        <v>0</v>
      </c>
      <c r="S123" s="214">
        <v>0</v>
      </c>
      <c r="T123" s="215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16" t="s">
        <v>137</v>
      </c>
      <c r="AT123" s="216" t="s">
        <v>133</v>
      </c>
      <c r="AU123" s="216" t="s">
        <v>80</v>
      </c>
      <c r="AY123" s="18" t="s">
        <v>111</v>
      </c>
      <c r="BE123" s="217">
        <f>IF(N123="základní",J123,0)</f>
        <v>0</v>
      </c>
      <c r="BF123" s="217">
        <f>IF(N123="snížená",J123,0)</f>
        <v>0</v>
      </c>
      <c r="BG123" s="217">
        <f>IF(N123="zákl. přenesená",J123,0)</f>
        <v>0</v>
      </c>
      <c r="BH123" s="217">
        <f>IF(N123="sníž. přenesená",J123,0)</f>
        <v>0</v>
      </c>
      <c r="BI123" s="217">
        <f>IF(N123="nulová",J123,0)</f>
        <v>0</v>
      </c>
      <c r="BJ123" s="18" t="s">
        <v>78</v>
      </c>
      <c r="BK123" s="217">
        <f>ROUND(I123*H123,2)</f>
        <v>0</v>
      </c>
      <c r="BL123" s="18" t="s">
        <v>118</v>
      </c>
      <c r="BM123" s="216" t="s">
        <v>257</v>
      </c>
    </row>
    <row r="124" s="2" customFormat="1" ht="16.5" customHeight="1">
      <c r="A124" s="39"/>
      <c r="B124" s="40"/>
      <c r="C124" s="246" t="s">
        <v>258</v>
      </c>
      <c r="D124" s="246" t="s">
        <v>133</v>
      </c>
      <c r="E124" s="247" t="s">
        <v>259</v>
      </c>
      <c r="F124" s="248" t="s">
        <v>260</v>
      </c>
      <c r="G124" s="249" t="s">
        <v>116</v>
      </c>
      <c r="H124" s="250">
        <v>33</v>
      </c>
      <c r="I124" s="251"/>
      <c r="J124" s="252">
        <f>ROUND(I124*H124,2)</f>
        <v>0</v>
      </c>
      <c r="K124" s="248" t="s">
        <v>19</v>
      </c>
      <c r="L124" s="253"/>
      <c r="M124" s="254" t="s">
        <v>19</v>
      </c>
      <c r="N124" s="255" t="s">
        <v>41</v>
      </c>
      <c r="O124" s="85"/>
      <c r="P124" s="214">
        <f>O124*H124</f>
        <v>0</v>
      </c>
      <c r="Q124" s="214">
        <v>0.027</v>
      </c>
      <c r="R124" s="214">
        <f>Q124*H124</f>
        <v>0.89100000000000001</v>
      </c>
      <c r="S124" s="214">
        <v>0</v>
      </c>
      <c r="T124" s="215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16" t="s">
        <v>137</v>
      </c>
      <c r="AT124" s="216" t="s">
        <v>133</v>
      </c>
      <c r="AU124" s="216" t="s">
        <v>80</v>
      </c>
      <c r="AY124" s="18" t="s">
        <v>111</v>
      </c>
      <c r="BE124" s="217">
        <f>IF(N124="základní",J124,0)</f>
        <v>0</v>
      </c>
      <c r="BF124" s="217">
        <f>IF(N124="snížená",J124,0)</f>
        <v>0</v>
      </c>
      <c r="BG124" s="217">
        <f>IF(N124="zákl. přenesená",J124,0)</f>
        <v>0</v>
      </c>
      <c r="BH124" s="217">
        <f>IF(N124="sníž. přenesená",J124,0)</f>
        <v>0</v>
      </c>
      <c r="BI124" s="217">
        <f>IF(N124="nulová",J124,0)</f>
        <v>0</v>
      </c>
      <c r="BJ124" s="18" t="s">
        <v>78</v>
      </c>
      <c r="BK124" s="217">
        <f>ROUND(I124*H124,2)</f>
        <v>0</v>
      </c>
      <c r="BL124" s="18" t="s">
        <v>118</v>
      </c>
      <c r="BM124" s="216" t="s">
        <v>261</v>
      </c>
    </row>
    <row r="125" s="13" customFormat="1">
      <c r="A125" s="13"/>
      <c r="B125" s="223"/>
      <c r="C125" s="224"/>
      <c r="D125" s="225" t="s">
        <v>122</v>
      </c>
      <c r="E125" s="226" t="s">
        <v>19</v>
      </c>
      <c r="F125" s="227" t="s">
        <v>219</v>
      </c>
      <c r="G125" s="224"/>
      <c r="H125" s="228">
        <v>33</v>
      </c>
      <c r="I125" s="229"/>
      <c r="J125" s="224"/>
      <c r="K125" s="224"/>
      <c r="L125" s="230"/>
      <c r="M125" s="231"/>
      <c r="N125" s="232"/>
      <c r="O125" s="232"/>
      <c r="P125" s="232"/>
      <c r="Q125" s="232"/>
      <c r="R125" s="232"/>
      <c r="S125" s="232"/>
      <c r="T125" s="233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4" t="s">
        <v>122</v>
      </c>
      <c r="AU125" s="234" t="s">
        <v>80</v>
      </c>
      <c r="AV125" s="13" t="s">
        <v>80</v>
      </c>
      <c r="AW125" s="13" t="s">
        <v>32</v>
      </c>
      <c r="AX125" s="13" t="s">
        <v>78</v>
      </c>
      <c r="AY125" s="234" t="s">
        <v>111</v>
      </c>
    </row>
    <row r="126" s="2" customFormat="1" ht="16.5" customHeight="1">
      <c r="A126" s="39"/>
      <c r="B126" s="40"/>
      <c r="C126" s="246" t="s">
        <v>262</v>
      </c>
      <c r="D126" s="246" t="s">
        <v>133</v>
      </c>
      <c r="E126" s="247" t="s">
        <v>263</v>
      </c>
      <c r="F126" s="248" t="s">
        <v>264</v>
      </c>
      <c r="G126" s="249" t="s">
        <v>116</v>
      </c>
      <c r="H126" s="250">
        <v>25</v>
      </c>
      <c r="I126" s="251"/>
      <c r="J126" s="252">
        <f>ROUND(I126*H126,2)</f>
        <v>0</v>
      </c>
      <c r="K126" s="248" t="s">
        <v>19</v>
      </c>
      <c r="L126" s="253"/>
      <c r="M126" s="254" t="s">
        <v>19</v>
      </c>
      <c r="N126" s="255" t="s">
        <v>41</v>
      </c>
      <c r="O126" s="85"/>
      <c r="P126" s="214">
        <f>O126*H126</f>
        <v>0</v>
      </c>
      <c r="Q126" s="214">
        <v>0.063</v>
      </c>
      <c r="R126" s="214">
        <f>Q126*H126</f>
        <v>1.575</v>
      </c>
      <c r="S126" s="214">
        <v>0</v>
      </c>
      <c r="T126" s="215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16" t="s">
        <v>137</v>
      </c>
      <c r="AT126" s="216" t="s">
        <v>133</v>
      </c>
      <c r="AU126" s="216" t="s">
        <v>80</v>
      </c>
      <c r="AY126" s="18" t="s">
        <v>111</v>
      </c>
      <c r="BE126" s="217">
        <f>IF(N126="základní",J126,0)</f>
        <v>0</v>
      </c>
      <c r="BF126" s="217">
        <f>IF(N126="snížená",J126,0)</f>
        <v>0</v>
      </c>
      <c r="BG126" s="217">
        <f>IF(N126="zákl. přenesená",J126,0)</f>
        <v>0</v>
      </c>
      <c r="BH126" s="217">
        <f>IF(N126="sníž. přenesená",J126,0)</f>
        <v>0</v>
      </c>
      <c r="BI126" s="217">
        <f>IF(N126="nulová",J126,0)</f>
        <v>0</v>
      </c>
      <c r="BJ126" s="18" t="s">
        <v>78</v>
      </c>
      <c r="BK126" s="217">
        <f>ROUND(I126*H126,2)</f>
        <v>0</v>
      </c>
      <c r="BL126" s="18" t="s">
        <v>118</v>
      </c>
      <c r="BM126" s="216" t="s">
        <v>265</v>
      </c>
    </row>
    <row r="127" s="13" customFormat="1">
      <c r="A127" s="13"/>
      <c r="B127" s="223"/>
      <c r="C127" s="224"/>
      <c r="D127" s="225" t="s">
        <v>122</v>
      </c>
      <c r="E127" s="226" t="s">
        <v>19</v>
      </c>
      <c r="F127" s="227" t="s">
        <v>266</v>
      </c>
      <c r="G127" s="224"/>
      <c r="H127" s="228">
        <v>25</v>
      </c>
      <c r="I127" s="229"/>
      <c r="J127" s="224"/>
      <c r="K127" s="224"/>
      <c r="L127" s="230"/>
      <c r="M127" s="231"/>
      <c r="N127" s="232"/>
      <c r="O127" s="232"/>
      <c r="P127" s="232"/>
      <c r="Q127" s="232"/>
      <c r="R127" s="232"/>
      <c r="S127" s="232"/>
      <c r="T127" s="233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4" t="s">
        <v>122</v>
      </c>
      <c r="AU127" s="234" t="s">
        <v>80</v>
      </c>
      <c r="AV127" s="13" t="s">
        <v>80</v>
      </c>
      <c r="AW127" s="13" t="s">
        <v>32</v>
      </c>
      <c r="AX127" s="13" t="s">
        <v>78</v>
      </c>
      <c r="AY127" s="234" t="s">
        <v>111</v>
      </c>
    </row>
    <row r="128" s="2" customFormat="1" ht="16.5" customHeight="1">
      <c r="A128" s="39"/>
      <c r="B128" s="40"/>
      <c r="C128" s="246" t="s">
        <v>8</v>
      </c>
      <c r="D128" s="246" t="s">
        <v>133</v>
      </c>
      <c r="E128" s="247" t="s">
        <v>267</v>
      </c>
      <c r="F128" s="248" t="s">
        <v>268</v>
      </c>
      <c r="G128" s="249" t="s">
        <v>116</v>
      </c>
      <c r="H128" s="250">
        <v>20</v>
      </c>
      <c r="I128" s="251"/>
      <c r="J128" s="252">
        <f>ROUND(I128*H128,2)</f>
        <v>0</v>
      </c>
      <c r="K128" s="248" t="s">
        <v>19</v>
      </c>
      <c r="L128" s="253"/>
      <c r="M128" s="254" t="s">
        <v>19</v>
      </c>
      <c r="N128" s="255" t="s">
        <v>41</v>
      </c>
      <c r="O128" s="85"/>
      <c r="P128" s="214">
        <f>O128*H128</f>
        <v>0</v>
      </c>
      <c r="Q128" s="214">
        <v>0.063</v>
      </c>
      <c r="R128" s="214">
        <f>Q128*H128</f>
        <v>1.26</v>
      </c>
      <c r="S128" s="214">
        <v>0</v>
      </c>
      <c r="T128" s="215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16" t="s">
        <v>137</v>
      </c>
      <c r="AT128" s="216" t="s">
        <v>133</v>
      </c>
      <c r="AU128" s="216" t="s">
        <v>80</v>
      </c>
      <c r="AY128" s="18" t="s">
        <v>111</v>
      </c>
      <c r="BE128" s="217">
        <f>IF(N128="základní",J128,0)</f>
        <v>0</v>
      </c>
      <c r="BF128" s="217">
        <f>IF(N128="snížená",J128,0)</f>
        <v>0</v>
      </c>
      <c r="BG128" s="217">
        <f>IF(N128="zákl. přenesená",J128,0)</f>
        <v>0</v>
      </c>
      <c r="BH128" s="217">
        <f>IF(N128="sníž. přenesená",J128,0)</f>
        <v>0</v>
      </c>
      <c r="BI128" s="217">
        <f>IF(N128="nulová",J128,0)</f>
        <v>0</v>
      </c>
      <c r="BJ128" s="18" t="s">
        <v>78</v>
      </c>
      <c r="BK128" s="217">
        <f>ROUND(I128*H128,2)</f>
        <v>0</v>
      </c>
      <c r="BL128" s="18" t="s">
        <v>118</v>
      </c>
      <c r="BM128" s="216" t="s">
        <v>269</v>
      </c>
    </row>
    <row r="129" s="13" customFormat="1">
      <c r="A129" s="13"/>
      <c r="B129" s="223"/>
      <c r="C129" s="224"/>
      <c r="D129" s="225" t="s">
        <v>122</v>
      </c>
      <c r="E129" s="226" t="s">
        <v>19</v>
      </c>
      <c r="F129" s="227" t="s">
        <v>270</v>
      </c>
      <c r="G129" s="224"/>
      <c r="H129" s="228">
        <v>20</v>
      </c>
      <c r="I129" s="229"/>
      <c r="J129" s="224"/>
      <c r="K129" s="224"/>
      <c r="L129" s="230"/>
      <c r="M129" s="231"/>
      <c r="N129" s="232"/>
      <c r="O129" s="232"/>
      <c r="P129" s="232"/>
      <c r="Q129" s="232"/>
      <c r="R129" s="232"/>
      <c r="S129" s="232"/>
      <c r="T129" s="233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4" t="s">
        <v>122</v>
      </c>
      <c r="AU129" s="234" t="s">
        <v>80</v>
      </c>
      <c r="AV129" s="13" t="s">
        <v>80</v>
      </c>
      <c r="AW129" s="13" t="s">
        <v>32</v>
      </c>
      <c r="AX129" s="13" t="s">
        <v>78</v>
      </c>
      <c r="AY129" s="234" t="s">
        <v>111</v>
      </c>
    </row>
    <row r="130" s="2" customFormat="1" ht="16.5" customHeight="1">
      <c r="A130" s="39"/>
      <c r="B130" s="40"/>
      <c r="C130" s="246" t="s">
        <v>271</v>
      </c>
      <c r="D130" s="246" t="s">
        <v>133</v>
      </c>
      <c r="E130" s="247" t="s">
        <v>272</v>
      </c>
      <c r="F130" s="248" t="s">
        <v>273</v>
      </c>
      <c r="G130" s="249" t="s">
        <v>116</v>
      </c>
      <c r="H130" s="250">
        <v>24</v>
      </c>
      <c r="I130" s="251"/>
      <c r="J130" s="252">
        <f>ROUND(I130*H130,2)</f>
        <v>0</v>
      </c>
      <c r="K130" s="248" t="s">
        <v>19</v>
      </c>
      <c r="L130" s="253"/>
      <c r="M130" s="254" t="s">
        <v>19</v>
      </c>
      <c r="N130" s="255" t="s">
        <v>41</v>
      </c>
      <c r="O130" s="85"/>
      <c r="P130" s="214">
        <f>O130*H130</f>
        <v>0</v>
      </c>
      <c r="Q130" s="214">
        <v>0.063</v>
      </c>
      <c r="R130" s="214">
        <f>Q130*H130</f>
        <v>1.512</v>
      </c>
      <c r="S130" s="214">
        <v>0</v>
      </c>
      <c r="T130" s="215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16" t="s">
        <v>137</v>
      </c>
      <c r="AT130" s="216" t="s">
        <v>133</v>
      </c>
      <c r="AU130" s="216" t="s">
        <v>80</v>
      </c>
      <c r="AY130" s="18" t="s">
        <v>111</v>
      </c>
      <c r="BE130" s="217">
        <f>IF(N130="základní",J130,0)</f>
        <v>0</v>
      </c>
      <c r="BF130" s="217">
        <f>IF(N130="snížená",J130,0)</f>
        <v>0</v>
      </c>
      <c r="BG130" s="217">
        <f>IF(N130="zákl. přenesená",J130,0)</f>
        <v>0</v>
      </c>
      <c r="BH130" s="217">
        <f>IF(N130="sníž. přenesená",J130,0)</f>
        <v>0</v>
      </c>
      <c r="BI130" s="217">
        <f>IF(N130="nulová",J130,0)</f>
        <v>0</v>
      </c>
      <c r="BJ130" s="18" t="s">
        <v>78</v>
      </c>
      <c r="BK130" s="217">
        <f>ROUND(I130*H130,2)</f>
        <v>0</v>
      </c>
      <c r="BL130" s="18" t="s">
        <v>118</v>
      </c>
      <c r="BM130" s="216" t="s">
        <v>274</v>
      </c>
    </row>
    <row r="131" s="2" customFormat="1" ht="16.5" customHeight="1">
      <c r="A131" s="39"/>
      <c r="B131" s="40"/>
      <c r="C131" s="246" t="s">
        <v>275</v>
      </c>
      <c r="D131" s="246" t="s">
        <v>133</v>
      </c>
      <c r="E131" s="247" t="s">
        <v>276</v>
      </c>
      <c r="F131" s="248" t="s">
        <v>277</v>
      </c>
      <c r="G131" s="249" t="s">
        <v>116</v>
      </c>
      <c r="H131" s="250">
        <v>179</v>
      </c>
      <c r="I131" s="251"/>
      <c r="J131" s="252">
        <f>ROUND(I131*H131,2)</f>
        <v>0</v>
      </c>
      <c r="K131" s="248" t="s">
        <v>19</v>
      </c>
      <c r="L131" s="253"/>
      <c r="M131" s="254" t="s">
        <v>19</v>
      </c>
      <c r="N131" s="255" t="s">
        <v>41</v>
      </c>
      <c r="O131" s="85"/>
      <c r="P131" s="214">
        <f>O131*H131</f>
        <v>0</v>
      </c>
      <c r="Q131" s="214">
        <v>0</v>
      </c>
      <c r="R131" s="214">
        <f>Q131*H131</f>
        <v>0</v>
      </c>
      <c r="S131" s="214">
        <v>0</v>
      </c>
      <c r="T131" s="215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16" t="s">
        <v>137</v>
      </c>
      <c r="AT131" s="216" t="s">
        <v>133</v>
      </c>
      <c r="AU131" s="216" t="s">
        <v>80</v>
      </c>
      <c r="AY131" s="18" t="s">
        <v>111</v>
      </c>
      <c r="BE131" s="217">
        <f>IF(N131="základní",J131,0)</f>
        <v>0</v>
      </c>
      <c r="BF131" s="217">
        <f>IF(N131="snížená",J131,0)</f>
        <v>0</v>
      </c>
      <c r="BG131" s="217">
        <f>IF(N131="zákl. přenesená",J131,0)</f>
        <v>0</v>
      </c>
      <c r="BH131" s="217">
        <f>IF(N131="sníž. přenesená",J131,0)</f>
        <v>0</v>
      </c>
      <c r="BI131" s="217">
        <f>IF(N131="nulová",J131,0)</f>
        <v>0</v>
      </c>
      <c r="BJ131" s="18" t="s">
        <v>78</v>
      </c>
      <c r="BK131" s="217">
        <f>ROUND(I131*H131,2)</f>
        <v>0</v>
      </c>
      <c r="BL131" s="18" t="s">
        <v>118</v>
      </c>
      <c r="BM131" s="216" t="s">
        <v>278</v>
      </c>
    </row>
    <row r="132" s="13" customFormat="1">
      <c r="A132" s="13"/>
      <c r="B132" s="223"/>
      <c r="C132" s="224"/>
      <c r="D132" s="225" t="s">
        <v>122</v>
      </c>
      <c r="E132" s="226" t="s">
        <v>19</v>
      </c>
      <c r="F132" s="227" t="s">
        <v>279</v>
      </c>
      <c r="G132" s="224"/>
      <c r="H132" s="228">
        <v>179</v>
      </c>
      <c r="I132" s="229"/>
      <c r="J132" s="224"/>
      <c r="K132" s="224"/>
      <c r="L132" s="230"/>
      <c r="M132" s="231"/>
      <c r="N132" s="232"/>
      <c r="O132" s="232"/>
      <c r="P132" s="232"/>
      <c r="Q132" s="232"/>
      <c r="R132" s="232"/>
      <c r="S132" s="232"/>
      <c r="T132" s="233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4" t="s">
        <v>122</v>
      </c>
      <c r="AU132" s="234" t="s">
        <v>80</v>
      </c>
      <c r="AV132" s="13" t="s">
        <v>80</v>
      </c>
      <c r="AW132" s="13" t="s">
        <v>32</v>
      </c>
      <c r="AX132" s="13" t="s">
        <v>78</v>
      </c>
      <c r="AY132" s="234" t="s">
        <v>111</v>
      </c>
    </row>
    <row r="133" s="2" customFormat="1" ht="16.5" customHeight="1">
      <c r="A133" s="39"/>
      <c r="B133" s="40"/>
      <c r="C133" s="246" t="s">
        <v>141</v>
      </c>
      <c r="D133" s="246" t="s">
        <v>133</v>
      </c>
      <c r="E133" s="247" t="s">
        <v>280</v>
      </c>
      <c r="F133" s="248" t="s">
        <v>281</v>
      </c>
      <c r="G133" s="249" t="s">
        <v>116</v>
      </c>
      <c r="H133" s="250">
        <v>45</v>
      </c>
      <c r="I133" s="251"/>
      <c r="J133" s="252">
        <f>ROUND(I133*H133,2)</f>
        <v>0</v>
      </c>
      <c r="K133" s="248" t="s">
        <v>19</v>
      </c>
      <c r="L133" s="253"/>
      <c r="M133" s="254" t="s">
        <v>19</v>
      </c>
      <c r="N133" s="255" t="s">
        <v>41</v>
      </c>
      <c r="O133" s="85"/>
      <c r="P133" s="214">
        <f>O133*H133</f>
        <v>0</v>
      </c>
      <c r="Q133" s="214">
        <v>0</v>
      </c>
      <c r="R133" s="214">
        <f>Q133*H133</f>
        <v>0</v>
      </c>
      <c r="S133" s="214">
        <v>0</v>
      </c>
      <c r="T133" s="215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16" t="s">
        <v>137</v>
      </c>
      <c r="AT133" s="216" t="s">
        <v>133</v>
      </c>
      <c r="AU133" s="216" t="s">
        <v>80</v>
      </c>
      <c r="AY133" s="18" t="s">
        <v>111</v>
      </c>
      <c r="BE133" s="217">
        <f>IF(N133="základní",J133,0)</f>
        <v>0</v>
      </c>
      <c r="BF133" s="217">
        <f>IF(N133="snížená",J133,0)</f>
        <v>0</v>
      </c>
      <c r="BG133" s="217">
        <f>IF(N133="zákl. přenesená",J133,0)</f>
        <v>0</v>
      </c>
      <c r="BH133" s="217">
        <f>IF(N133="sníž. přenesená",J133,0)</f>
        <v>0</v>
      </c>
      <c r="BI133" s="217">
        <f>IF(N133="nulová",J133,0)</f>
        <v>0</v>
      </c>
      <c r="BJ133" s="18" t="s">
        <v>78</v>
      </c>
      <c r="BK133" s="217">
        <f>ROUND(I133*H133,2)</f>
        <v>0</v>
      </c>
      <c r="BL133" s="18" t="s">
        <v>118</v>
      </c>
      <c r="BM133" s="216" t="s">
        <v>282</v>
      </c>
    </row>
    <row r="134" s="13" customFormat="1">
      <c r="A134" s="13"/>
      <c r="B134" s="223"/>
      <c r="C134" s="224"/>
      <c r="D134" s="225" t="s">
        <v>122</v>
      </c>
      <c r="E134" s="226" t="s">
        <v>19</v>
      </c>
      <c r="F134" s="227" t="s">
        <v>283</v>
      </c>
      <c r="G134" s="224"/>
      <c r="H134" s="228">
        <v>45</v>
      </c>
      <c r="I134" s="229"/>
      <c r="J134" s="224"/>
      <c r="K134" s="224"/>
      <c r="L134" s="230"/>
      <c r="M134" s="231"/>
      <c r="N134" s="232"/>
      <c r="O134" s="232"/>
      <c r="P134" s="232"/>
      <c r="Q134" s="232"/>
      <c r="R134" s="232"/>
      <c r="S134" s="232"/>
      <c r="T134" s="233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4" t="s">
        <v>122</v>
      </c>
      <c r="AU134" s="234" t="s">
        <v>80</v>
      </c>
      <c r="AV134" s="13" t="s">
        <v>80</v>
      </c>
      <c r="AW134" s="13" t="s">
        <v>32</v>
      </c>
      <c r="AX134" s="13" t="s">
        <v>78</v>
      </c>
      <c r="AY134" s="234" t="s">
        <v>111</v>
      </c>
    </row>
    <row r="135" s="2" customFormat="1" ht="16.5" customHeight="1">
      <c r="A135" s="39"/>
      <c r="B135" s="40"/>
      <c r="C135" s="246" t="s">
        <v>284</v>
      </c>
      <c r="D135" s="246" t="s">
        <v>133</v>
      </c>
      <c r="E135" s="247" t="s">
        <v>285</v>
      </c>
      <c r="F135" s="248" t="s">
        <v>286</v>
      </c>
      <c r="G135" s="249" t="s">
        <v>116</v>
      </c>
      <c r="H135" s="250">
        <v>100</v>
      </c>
      <c r="I135" s="251"/>
      <c r="J135" s="252">
        <f>ROUND(I135*H135,2)</f>
        <v>0</v>
      </c>
      <c r="K135" s="248" t="s">
        <v>19</v>
      </c>
      <c r="L135" s="253"/>
      <c r="M135" s="254" t="s">
        <v>19</v>
      </c>
      <c r="N135" s="255" t="s">
        <v>41</v>
      </c>
      <c r="O135" s="85"/>
      <c r="P135" s="214">
        <f>O135*H135</f>
        <v>0</v>
      </c>
      <c r="Q135" s="214">
        <v>0</v>
      </c>
      <c r="R135" s="214">
        <f>Q135*H135</f>
        <v>0</v>
      </c>
      <c r="S135" s="214">
        <v>0</v>
      </c>
      <c r="T135" s="215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16" t="s">
        <v>137</v>
      </c>
      <c r="AT135" s="216" t="s">
        <v>133</v>
      </c>
      <c r="AU135" s="216" t="s">
        <v>80</v>
      </c>
      <c r="AY135" s="18" t="s">
        <v>111</v>
      </c>
      <c r="BE135" s="217">
        <f>IF(N135="základní",J135,0)</f>
        <v>0</v>
      </c>
      <c r="BF135" s="217">
        <f>IF(N135="snížená",J135,0)</f>
        <v>0</v>
      </c>
      <c r="BG135" s="217">
        <f>IF(N135="zákl. přenesená",J135,0)</f>
        <v>0</v>
      </c>
      <c r="BH135" s="217">
        <f>IF(N135="sníž. přenesená",J135,0)</f>
        <v>0</v>
      </c>
      <c r="BI135" s="217">
        <f>IF(N135="nulová",J135,0)</f>
        <v>0</v>
      </c>
      <c r="BJ135" s="18" t="s">
        <v>78</v>
      </c>
      <c r="BK135" s="217">
        <f>ROUND(I135*H135,2)</f>
        <v>0</v>
      </c>
      <c r="BL135" s="18" t="s">
        <v>118</v>
      </c>
      <c r="BM135" s="216" t="s">
        <v>287</v>
      </c>
    </row>
    <row r="136" s="2" customFormat="1" ht="16.5" customHeight="1">
      <c r="A136" s="39"/>
      <c r="B136" s="40"/>
      <c r="C136" s="246" t="s">
        <v>270</v>
      </c>
      <c r="D136" s="246" t="s">
        <v>133</v>
      </c>
      <c r="E136" s="247" t="s">
        <v>288</v>
      </c>
      <c r="F136" s="248" t="s">
        <v>289</v>
      </c>
      <c r="G136" s="249" t="s">
        <v>116</v>
      </c>
      <c r="H136" s="250">
        <v>13</v>
      </c>
      <c r="I136" s="251"/>
      <c r="J136" s="252">
        <f>ROUND(I136*H136,2)</f>
        <v>0</v>
      </c>
      <c r="K136" s="248" t="s">
        <v>19</v>
      </c>
      <c r="L136" s="253"/>
      <c r="M136" s="254" t="s">
        <v>19</v>
      </c>
      <c r="N136" s="255" t="s">
        <v>41</v>
      </c>
      <c r="O136" s="85"/>
      <c r="P136" s="214">
        <f>O136*H136</f>
        <v>0</v>
      </c>
      <c r="Q136" s="214">
        <v>0</v>
      </c>
      <c r="R136" s="214">
        <f>Q136*H136</f>
        <v>0</v>
      </c>
      <c r="S136" s="214">
        <v>0</v>
      </c>
      <c r="T136" s="215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16" t="s">
        <v>137</v>
      </c>
      <c r="AT136" s="216" t="s">
        <v>133</v>
      </c>
      <c r="AU136" s="216" t="s">
        <v>80</v>
      </c>
      <c r="AY136" s="18" t="s">
        <v>111</v>
      </c>
      <c r="BE136" s="217">
        <f>IF(N136="základní",J136,0)</f>
        <v>0</v>
      </c>
      <c r="BF136" s="217">
        <f>IF(N136="snížená",J136,0)</f>
        <v>0</v>
      </c>
      <c r="BG136" s="217">
        <f>IF(N136="zákl. přenesená",J136,0)</f>
        <v>0</v>
      </c>
      <c r="BH136" s="217">
        <f>IF(N136="sníž. přenesená",J136,0)</f>
        <v>0</v>
      </c>
      <c r="BI136" s="217">
        <f>IF(N136="nulová",J136,0)</f>
        <v>0</v>
      </c>
      <c r="BJ136" s="18" t="s">
        <v>78</v>
      </c>
      <c r="BK136" s="217">
        <f>ROUND(I136*H136,2)</f>
        <v>0</v>
      </c>
      <c r="BL136" s="18" t="s">
        <v>118</v>
      </c>
      <c r="BM136" s="216" t="s">
        <v>290</v>
      </c>
    </row>
    <row r="137" s="13" customFormat="1">
      <c r="A137" s="13"/>
      <c r="B137" s="223"/>
      <c r="C137" s="224"/>
      <c r="D137" s="225" t="s">
        <v>122</v>
      </c>
      <c r="E137" s="226" t="s">
        <v>19</v>
      </c>
      <c r="F137" s="227" t="s">
        <v>258</v>
      </c>
      <c r="G137" s="224"/>
      <c r="H137" s="228">
        <v>13</v>
      </c>
      <c r="I137" s="229"/>
      <c r="J137" s="224"/>
      <c r="K137" s="224"/>
      <c r="L137" s="230"/>
      <c r="M137" s="231"/>
      <c r="N137" s="232"/>
      <c r="O137" s="232"/>
      <c r="P137" s="232"/>
      <c r="Q137" s="232"/>
      <c r="R137" s="232"/>
      <c r="S137" s="232"/>
      <c r="T137" s="23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4" t="s">
        <v>122</v>
      </c>
      <c r="AU137" s="234" t="s">
        <v>80</v>
      </c>
      <c r="AV137" s="13" t="s">
        <v>80</v>
      </c>
      <c r="AW137" s="13" t="s">
        <v>32</v>
      </c>
      <c r="AX137" s="13" t="s">
        <v>78</v>
      </c>
      <c r="AY137" s="234" t="s">
        <v>111</v>
      </c>
    </row>
    <row r="138" s="2" customFormat="1" ht="16.5" customHeight="1">
      <c r="A138" s="39"/>
      <c r="B138" s="40"/>
      <c r="C138" s="246" t="s">
        <v>7</v>
      </c>
      <c r="D138" s="246" t="s">
        <v>133</v>
      </c>
      <c r="E138" s="247" t="s">
        <v>291</v>
      </c>
      <c r="F138" s="248" t="s">
        <v>292</v>
      </c>
      <c r="G138" s="249" t="s">
        <v>116</v>
      </c>
      <c r="H138" s="250">
        <v>40</v>
      </c>
      <c r="I138" s="251"/>
      <c r="J138" s="252">
        <f>ROUND(I138*H138,2)</f>
        <v>0</v>
      </c>
      <c r="K138" s="248" t="s">
        <v>19</v>
      </c>
      <c r="L138" s="253"/>
      <c r="M138" s="254" t="s">
        <v>19</v>
      </c>
      <c r="N138" s="255" t="s">
        <v>41</v>
      </c>
      <c r="O138" s="85"/>
      <c r="P138" s="214">
        <f>O138*H138</f>
        <v>0</v>
      </c>
      <c r="Q138" s="214">
        <v>0</v>
      </c>
      <c r="R138" s="214">
        <f>Q138*H138</f>
        <v>0</v>
      </c>
      <c r="S138" s="214">
        <v>0</v>
      </c>
      <c r="T138" s="215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16" t="s">
        <v>137</v>
      </c>
      <c r="AT138" s="216" t="s">
        <v>133</v>
      </c>
      <c r="AU138" s="216" t="s">
        <v>80</v>
      </c>
      <c r="AY138" s="18" t="s">
        <v>111</v>
      </c>
      <c r="BE138" s="217">
        <f>IF(N138="základní",J138,0)</f>
        <v>0</v>
      </c>
      <c r="BF138" s="217">
        <f>IF(N138="snížená",J138,0)</f>
        <v>0</v>
      </c>
      <c r="BG138" s="217">
        <f>IF(N138="zákl. přenesená",J138,0)</f>
        <v>0</v>
      </c>
      <c r="BH138" s="217">
        <f>IF(N138="sníž. přenesená",J138,0)</f>
        <v>0</v>
      </c>
      <c r="BI138" s="217">
        <f>IF(N138="nulová",J138,0)</f>
        <v>0</v>
      </c>
      <c r="BJ138" s="18" t="s">
        <v>78</v>
      </c>
      <c r="BK138" s="217">
        <f>ROUND(I138*H138,2)</f>
        <v>0</v>
      </c>
      <c r="BL138" s="18" t="s">
        <v>118</v>
      </c>
      <c r="BM138" s="216" t="s">
        <v>293</v>
      </c>
    </row>
    <row r="139" s="2" customFormat="1" ht="24.15" customHeight="1">
      <c r="A139" s="39"/>
      <c r="B139" s="40"/>
      <c r="C139" s="205" t="s">
        <v>294</v>
      </c>
      <c r="D139" s="205" t="s">
        <v>113</v>
      </c>
      <c r="E139" s="206" t="s">
        <v>295</v>
      </c>
      <c r="F139" s="207" t="s">
        <v>296</v>
      </c>
      <c r="G139" s="208" t="s">
        <v>116</v>
      </c>
      <c r="H139" s="209">
        <v>377</v>
      </c>
      <c r="I139" s="210"/>
      <c r="J139" s="211">
        <f>ROUND(I139*H139,2)</f>
        <v>0</v>
      </c>
      <c r="K139" s="207" t="s">
        <v>117</v>
      </c>
      <c r="L139" s="45"/>
      <c r="M139" s="212" t="s">
        <v>19</v>
      </c>
      <c r="N139" s="213" t="s">
        <v>41</v>
      </c>
      <c r="O139" s="85"/>
      <c r="P139" s="214">
        <f>O139*H139</f>
        <v>0</v>
      </c>
      <c r="Q139" s="214">
        <v>0</v>
      </c>
      <c r="R139" s="214">
        <f>Q139*H139</f>
        <v>0</v>
      </c>
      <c r="S139" s="214">
        <v>0</v>
      </c>
      <c r="T139" s="215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16" t="s">
        <v>118</v>
      </c>
      <c r="AT139" s="216" t="s">
        <v>113</v>
      </c>
      <c r="AU139" s="216" t="s">
        <v>80</v>
      </c>
      <c r="AY139" s="18" t="s">
        <v>111</v>
      </c>
      <c r="BE139" s="217">
        <f>IF(N139="základní",J139,0)</f>
        <v>0</v>
      </c>
      <c r="BF139" s="217">
        <f>IF(N139="snížená",J139,0)</f>
        <v>0</v>
      </c>
      <c r="BG139" s="217">
        <f>IF(N139="zákl. přenesená",J139,0)</f>
        <v>0</v>
      </c>
      <c r="BH139" s="217">
        <f>IF(N139="sníž. přenesená",J139,0)</f>
        <v>0</v>
      </c>
      <c r="BI139" s="217">
        <f>IF(N139="nulová",J139,0)</f>
        <v>0</v>
      </c>
      <c r="BJ139" s="18" t="s">
        <v>78</v>
      </c>
      <c r="BK139" s="217">
        <f>ROUND(I139*H139,2)</f>
        <v>0</v>
      </c>
      <c r="BL139" s="18" t="s">
        <v>118</v>
      </c>
      <c r="BM139" s="216" t="s">
        <v>297</v>
      </c>
    </row>
    <row r="140" s="2" customFormat="1">
      <c r="A140" s="39"/>
      <c r="B140" s="40"/>
      <c r="C140" s="41"/>
      <c r="D140" s="218" t="s">
        <v>120</v>
      </c>
      <c r="E140" s="41"/>
      <c r="F140" s="219" t="s">
        <v>298</v>
      </c>
      <c r="G140" s="41"/>
      <c r="H140" s="41"/>
      <c r="I140" s="220"/>
      <c r="J140" s="41"/>
      <c r="K140" s="41"/>
      <c r="L140" s="45"/>
      <c r="M140" s="221"/>
      <c r="N140" s="222"/>
      <c r="O140" s="85"/>
      <c r="P140" s="85"/>
      <c r="Q140" s="85"/>
      <c r="R140" s="85"/>
      <c r="S140" s="85"/>
      <c r="T140" s="86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120</v>
      </c>
      <c r="AU140" s="18" t="s">
        <v>80</v>
      </c>
    </row>
    <row r="141" s="13" customFormat="1">
      <c r="A141" s="13"/>
      <c r="B141" s="223"/>
      <c r="C141" s="224"/>
      <c r="D141" s="225" t="s">
        <v>122</v>
      </c>
      <c r="E141" s="226" t="s">
        <v>19</v>
      </c>
      <c r="F141" s="227" t="s">
        <v>299</v>
      </c>
      <c r="G141" s="224"/>
      <c r="H141" s="228">
        <v>377</v>
      </c>
      <c r="I141" s="229"/>
      <c r="J141" s="224"/>
      <c r="K141" s="224"/>
      <c r="L141" s="230"/>
      <c r="M141" s="231"/>
      <c r="N141" s="232"/>
      <c r="O141" s="232"/>
      <c r="P141" s="232"/>
      <c r="Q141" s="232"/>
      <c r="R141" s="232"/>
      <c r="S141" s="232"/>
      <c r="T141" s="23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4" t="s">
        <v>122</v>
      </c>
      <c r="AU141" s="234" t="s">
        <v>80</v>
      </c>
      <c r="AV141" s="13" t="s">
        <v>80</v>
      </c>
      <c r="AW141" s="13" t="s">
        <v>32</v>
      </c>
      <c r="AX141" s="13" t="s">
        <v>70</v>
      </c>
      <c r="AY141" s="234" t="s">
        <v>111</v>
      </c>
    </row>
    <row r="142" s="14" customFormat="1">
      <c r="A142" s="14"/>
      <c r="B142" s="235"/>
      <c r="C142" s="236"/>
      <c r="D142" s="225" t="s">
        <v>122</v>
      </c>
      <c r="E142" s="237" t="s">
        <v>19</v>
      </c>
      <c r="F142" s="238" t="s">
        <v>124</v>
      </c>
      <c r="G142" s="236"/>
      <c r="H142" s="239">
        <v>377</v>
      </c>
      <c r="I142" s="240"/>
      <c r="J142" s="236"/>
      <c r="K142" s="236"/>
      <c r="L142" s="241"/>
      <c r="M142" s="242"/>
      <c r="N142" s="243"/>
      <c r="O142" s="243"/>
      <c r="P142" s="243"/>
      <c r="Q142" s="243"/>
      <c r="R142" s="243"/>
      <c r="S142" s="243"/>
      <c r="T142" s="244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45" t="s">
        <v>122</v>
      </c>
      <c r="AU142" s="245" t="s">
        <v>80</v>
      </c>
      <c r="AV142" s="14" t="s">
        <v>118</v>
      </c>
      <c r="AW142" s="14" t="s">
        <v>32</v>
      </c>
      <c r="AX142" s="14" t="s">
        <v>78</v>
      </c>
      <c r="AY142" s="245" t="s">
        <v>111</v>
      </c>
    </row>
    <row r="143" s="2" customFormat="1" ht="24.15" customHeight="1">
      <c r="A143" s="39"/>
      <c r="B143" s="40"/>
      <c r="C143" s="205" t="s">
        <v>300</v>
      </c>
      <c r="D143" s="205" t="s">
        <v>113</v>
      </c>
      <c r="E143" s="206" t="s">
        <v>301</v>
      </c>
      <c r="F143" s="207" t="s">
        <v>302</v>
      </c>
      <c r="G143" s="208" t="s">
        <v>116</v>
      </c>
      <c r="H143" s="209">
        <v>271</v>
      </c>
      <c r="I143" s="210"/>
      <c r="J143" s="211">
        <f>ROUND(I143*H143,2)</f>
        <v>0</v>
      </c>
      <c r="K143" s="207" t="s">
        <v>117</v>
      </c>
      <c r="L143" s="45"/>
      <c r="M143" s="212" t="s">
        <v>19</v>
      </c>
      <c r="N143" s="213" t="s">
        <v>41</v>
      </c>
      <c r="O143" s="85"/>
      <c r="P143" s="214">
        <f>O143*H143</f>
        <v>0</v>
      </c>
      <c r="Q143" s="214">
        <v>0</v>
      </c>
      <c r="R143" s="214">
        <f>Q143*H143</f>
        <v>0</v>
      </c>
      <c r="S143" s="214">
        <v>0</v>
      </c>
      <c r="T143" s="215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16" t="s">
        <v>118</v>
      </c>
      <c r="AT143" s="216" t="s">
        <v>113</v>
      </c>
      <c r="AU143" s="216" t="s">
        <v>80</v>
      </c>
      <c r="AY143" s="18" t="s">
        <v>111</v>
      </c>
      <c r="BE143" s="217">
        <f>IF(N143="základní",J143,0)</f>
        <v>0</v>
      </c>
      <c r="BF143" s="217">
        <f>IF(N143="snížená",J143,0)</f>
        <v>0</v>
      </c>
      <c r="BG143" s="217">
        <f>IF(N143="zákl. přenesená",J143,0)</f>
        <v>0</v>
      </c>
      <c r="BH143" s="217">
        <f>IF(N143="sníž. přenesená",J143,0)</f>
        <v>0</v>
      </c>
      <c r="BI143" s="217">
        <f>IF(N143="nulová",J143,0)</f>
        <v>0</v>
      </c>
      <c r="BJ143" s="18" t="s">
        <v>78</v>
      </c>
      <c r="BK143" s="217">
        <f>ROUND(I143*H143,2)</f>
        <v>0</v>
      </c>
      <c r="BL143" s="18" t="s">
        <v>118</v>
      </c>
      <c r="BM143" s="216" t="s">
        <v>303</v>
      </c>
    </row>
    <row r="144" s="2" customFormat="1">
      <c r="A144" s="39"/>
      <c r="B144" s="40"/>
      <c r="C144" s="41"/>
      <c r="D144" s="218" t="s">
        <v>120</v>
      </c>
      <c r="E144" s="41"/>
      <c r="F144" s="219" t="s">
        <v>304</v>
      </c>
      <c r="G144" s="41"/>
      <c r="H144" s="41"/>
      <c r="I144" s="220"/>
      <c r="J144" s="41"/>
      <c r="K144" s="41"/>
      <c r="L144" s="45"/>
      <c r="M144" s="221"/>
      <c r="N144" s="222"/>
      <c r="O144" s="85"/>
      <c r="P144" s="85"/>
      <c r="Q144" s="85"/>
      <c r="R144" s="85"/>
      <c r="S144" s="85"/>
      <c r="T144" s="86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120</v>
      </c>
      <c r="AU144" s="18" t="s">
        <v>80</v>
      </c>
    </row>
    <row r="145" s="13" customFormat="1">
      <c r="A145" s="13"/>
      <c r="B145" s="223"/>
      <c r="C145" s="224"/>
      <c r="D145" s="225" t="s">
        <v>122</v>
      </c>
      <c r="E145" s="226" t="s">
        <v>19</v>
      </c>
      <c r="F145" s="227" t="s">
        <v>305</v>
      </c>
      <c r="G145" s="224"/>
      <c r="H145" s="228">
        <v>271</v>
      </c>
      <c r="I145" s="229"/>
      <c r="J145" s="224"/>
      <c r="K145" s="224"/>
      <c r="L145" s="230"/>
      <c r="M145" s="231"/>
      <c r="N145" s="232"/>
      <c r="O145" s="232"/>
      <c r="P145" s="232"/>
      <c r="Q145" s="232"/>
      <c r="R145" s="232"/>
      <c r="S145" s="232"/>
      <c r="T145" s="23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4" t="s">
        <v>122</v>
      </c>
      <c r="AU145" s="234" t="s">
        <v>80</v>
      </c>
      <c r="AV145" s="13" t="s">
        <v>80</v>
      </c>
      <c r="AW145" s="13" t="s">
        <v>32</v>
      </c>
      <c r="AX145" s="13" t="s">
        <v>70</v>
      </c>
      <c r="AY145" s="234" t="s">
        <v>111</v>
      </c>
    </row>
    <row r="146" s="14" customFormat="1">
      <c r="A146" s="14"/>
      <c r="B146" s="235"/>
      <c r="C146" s="236"/>
      <c r="D146" s="225" t="s">
        <v>122</v>
      </c>
      <c r="E146" s="237" t="s">
        <v>19</v>
      </c>
      <c r="F146" s="238" t="s">
        <v>124</v>
      </c>
      <c r="G146" s="236"/>
      <c r="H146" s="239">
        <v>271</v>
      </c>
      <c r="I146" s="240"/>
      <c r="J146" s="236"/>
      <c r="K146" s="236"/>
      <c r="L146" s="241"/>
      <c r="M146" s="242"/>
      <c r="N146" s="243"/>
      <c r="O146" s="243"/>
      <c r="P146" s="243"/>
      <c r="Q146" s="243"/>
      <c r="R146" s="243"/>
      <c r="S146" s="243"/>
      <c r="T146" s="244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45" t="s">
        <v>122</v>
      </c>
      <c r="AU146" s="245" t="s">
        <v>80</v>
      </c>
      <c r="AV146" s="14" t="s">
        <v>118</v>
      </c>
      <c r="AW146" s="14" t="s">
        <v>32</v>
      </c>
      <c r="AX146" s="14" t="s">
        <v>78</v>
      </c>
      <c r="AY146" s="245" t="s">
        <v>111</v>
      </c>
    </row>
    <row r="147" s="2" customFormat="1" ht="24.15" customHeight="1">
      <c r="A147" s="39"/>
      <c r="B147" s="40"/>
      <c r="C147" s="205" t="s">
        <v>306</v>
      </c>
      <c r="D147" s="205" t="s">
        <v>113</v>
      </c>
      <c r="E147" s="206" t="s">
        <v>307</v>
      </c>
      <c r="F147" s="207" t="s">
        <v>308</v>
      </c>
      <c r="G147" s="208" t="s">
        <v>116</v>
      </c>
      <c r="H147" s="209">
        <v>271</v>
      </c>
      <c r="I147" s="210"/>
      <c r="J147" s="211">
        <f>ROUND(I147*H147,2)</f>
        <v>0</v>
      </c>
      <c r="K147" s="207" t="s">
        <v>117</v>
      </c>
      <c r="L147" s="45"/>
      <c r="M147" s="212" t="s">
        <v>19</v>
      </c>
      <c r="N147" s="213" t="s">
        <v>41</v>
      </c>
      <c r="O147" s="85"/>
      <c r="P147" s="214">
        <f>O147*H147</f>
        <v>0</v>
      </c>
      <c r="Q147" s="214">
        <v>0</v>
      </c>
      <c r="R147" s="214">
        <f>Q147*H147</f>
        <v>0</v>
      </c>
      <c r="S147" s="214">
        <v>0</v>
      </c>
      <c r="T147" s="215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16" t="s">
        <v>118</v>
      </c>
      <c r="AT147" s="216" t="s">
        <v>113</v>
      </c>
      <c r="AU147" s="216" t="s">
        <v>80</v>
      </c>
      <c r="AY147" s="18" t="s">
        <v>111</v>
      </c>
      <c r="BE147" s="217">
        <f>IF(N147="základní",J147,0)</f>
        <v>0</v>
      </c>
      <c r="BF147" s="217">
        <f>IF(N147="snížená",J147,0)</f>
        <v>0</v>
      </c>
      <c r="BG147" s="217">
        <f>IF(N147="zákl. přenesená",J147,0)</f>
        <v>0</v>
      </c>
      <c r="BH147" s="217">
        <f>IF(N147="sníž. přenesená",J147,0)</f>
        <v>0</v>
      </c>
      <c r="BI147" s="217">
        <f>IF(N147="nulová",J147,0)</f>
        <v>0</v>
      </c>
      <c r="BJ147" s="18" t="s">
        <v>78</v>
      </c>
      <c r="BK147" s="217">
        <f>ROUND(I147*H147,2)</f>
        <v>0</v>
      </c>
      <c r="BL147" s="18" t="s">
        <v>118</v>
      </c>
      <c r="BM147" s="216" t="s">
        <v>309</v>
      </c>
    </row>
    <row r="148" s="2" customFormat="1">
      <c r="A148" s="39"/>
      <c r="B148" s="40"/>
      <c r="C148" s="41"/>
      <c r="D148" s="218" t="s">
        <v>120</v>
      </c>
      <c r="E148" s="41"/>
      <c r="F148" s="219" t="s">
        <v>310</v>
      </c>
      <c r="G148" s="41"/>
      <c r="H148" s="41"/>
      <c r="I148" s="220"/>
      <c r="J148" s="41"/>
      <c r="K148" s="41"/>
      <c r="L148" s="45"/>
      <c r="M148" s="221"/>
      <c r="N148" s="222"/>
      <c r="O148" s="85"/>
      <c r="P148" s="85"/>
      <c r="Q148" s="85"/>
      <c r="R148" s="85"/>
      <c r="S148" s="85"/>
      <c r="T148" s="86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120</v>
      </c>
      <c r="AU148" s="18" t="s">
        <v>80</v>
      </c>
    </row>
    <row r="149" s="13" customFormat="1">
      <c r="A149" s="13"/>
      <c r="B149" s="223"/>
      <c r="C149" s="224"/>
      <c r="D149" s="225" t="s">
        <v>122</v>
      </c>
      <c r="E149" s="226" t="s">
        <v>19</v>
      </c>
      <c r="F149" s="227" t="s">
        <v>311</v>
      </c>
      <c r="G149" s="224"/>
      <c r="H149" s="228">
        <v>271</v>
      </c>
      <c r="I149" s="229"/>
      <c r="J149" s="224"/>
      <c r="K149" s="224"/>
      <c r="L149" s="230"/>
      <c r="M149" s="231"/>
      <c r="N149" s="232"/>
      <c r="O149" s="232"/>
      <c r="P149" s="232"/>
      <c r="Q149" s="232"/>
      <c r="R149" s="232"/>
      <c r="S149" s="232"/>
      <c r="T149" s="23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4" t="s">
        <v>122</v>
      </c>
      <c r="AU149" s="234" t="s">
        <v>80</v>
      </c>
      <c r="AV149" s="13" t="s">
        <v>80</v>
      </c>
      <c r="AW149" s="13" t="s">
        <v>32</v>
      </c>
      <c r="AX149" s="13" t="s">
        <v>70</v>
      </c>
      <c r="AY149" s="234" t="s">
        <v>111</v>
      </c>
    </row>
    <row r="150" s="14" customFormat="1">
      <c r="A150" s="14"/>
      <c r="B150" s="235"/>
      <c r="C150" s="236"/>
      <c r="D150" s="225" t="s">
        <v>122</v>
      </c>
      <c r="E150" s="237" t="s">
        <v>19</v>
      </c>
      <c r="F150" s="238" t="s">
        <v>124</v>
      </c>
      <c r="G150" s="236"/>
      <c r="H150" s="239">
        <v>271</v>
      </c>
      <c r="I150" s="240"/>
      <c r="J150" s="236"/>
      <c r="K150" s="236"/>
      <c r="L150" s="241"/>
      <c r="M150" s="242"/>
      <c r="N150" s="243"/>
      <c r="O150" s="243"/>
      <c r="P150" s="243"/>
      <c r="Q150" s="243"/>
      <c r="R150" s="243"/>
      <c r="S150" s="243"/>
      <c r="T150" s="244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45" t="s">
        <v>122</v>
      </c>
      <c r="AU150" s="245" t="s">
        <v>80</v>
      </c>
      <c r="AV150" s="14" t="s">
        <v>118</v>
      </c>
      <c r="AW150" s="14" t="s">
        <v>32</v>
      </c>
      <c r="AX150" s="14" t="s">
        <v>78</v>
      </c>
      <c r="AY150" s="245" t="s">
        <v>111</v>
      </c>
    </row>
    <row r="151" s="2" customFormat="1" ht="33" customHeight="1">
      <c r="A151" s="39"/>
      <c r="B151" s="40"/>
      <c r="C151" s="205" t="s">
        <v>266</v>
      </c>
      <c r="D151" s="205" t="s">
        <v>113</v>
      </c>
      <c r="E151" s="206" t="s">
        <v>312</v>
      </c>
      <c r="F151" s="207" t="s">
        <v>313</v>
      </c>
      <c r="G151" s="208" t="s">
        <v>116</v>
      </c>
      <c r="H151" s="209">
        <v>377</v>
      </c>
      <c r="I151" s="210"/>
      <c r="J151" s="211">
        <f>ROUND(I151*H151,2)</f>
        <v>0</v>
      </c>
      <c r="K151" s="207" t="s">
        <v>117</v>
      </c>
      <c r="L151" s="45"/>
      <c r="M151" s="212" t="s">
        <v>19</v>
      </c>
      <c r="N151" s="213" t="s">
        <v>41</v>
      </c>
      <c r="O151" s="85"/>
      <c r="P151" s="214">
        <f>O151*H151</f>
        <v>0</v>
      </c>
      <c r="Q151" s="214">
        <v>0</v>
      </c>
      <c r="R151" s="214">
        <f>Q151*H151</f>
        <v>0</v>
      </c>
      <c r="S151" s="214">
        <v>0</v>
      </c>
      <c r="T151" s="215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16" t="s">
        <v>118</v>
      </c>
      <c r="AT151" s="216" t="s">
        <v>113</v>
      </c>
      <c r="AU151" s="216" t="s">
        <v>80</v>
      </c>
      <c r="AY151" s="18" t="s">
        <v>111</v>
      </c>
      <c r="BE151" s="217">
        <f>IF(N151="základní",J151,0)</f>
        <v>0</v>
      </c>
      <c r="BF151" s="217">
        <f>IF(N151="snížená",J151,0)</f>
        <v>0</v>
      </c>
      <c r="BG151" s="217">
        <f>IF(N151="zákl. přenesená",J151,0)</f>
        <v>0</v>
      </c>
      <c r="BH151" s="217">
        <f>IF(N151="sníž. přenesená",J151,0)</f>
        <v>0</v>
      </c>
      <c r="BI151" s="217">
        <f>IF(N151="nulová",J151,0)</f>
        <v>0</v>
      </c>
      <c r="BJ151" s="18" t="s">
        <v>78</v>
      </c>
      <c r="BK151" s="217">
        <f>ROUND(I151*H151,2)</f>
        <v>0</v>
      </c>
      <c r="BL151" s="18" t="s">
        <v>118</v>
      </c>
      <c r="BM151" s="216" t="s">
        <v>314</v>
      </c>
    </row>
    <row r="152" s="2" customFormat="1">
      <c r="A152" s="39"/>
      <c r="B152" s="40"/>
      <c r="C152" s="41"/>
      <c r="D152" s="218" t="s">
        <v>120</v>
      </c>
      <c r="E152" s="41"/>
      <c r="F152" s="219" t="s">
        <v>315</v>
      </c>
      <c r="G152" s="41"/>
      <c r="H152" s="41"/>
      <c r="I152" s="220"/>
      <c r="J152" s="41"/>
      <c r="K152" s="41"/>
      <c r="L152" s="45"/>
      <c r="M152" s="221"/>
      <c r="N152" s="222"/>
      <c r="O152" s="85"/>
      <c r="P152" s="85"/>
      <c r="Q152" s="85"/>
      <c r="R152" s="85"/>
      <c r="S152" s="85"/>
      <c r="T152" s="86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120</v>
      </c>
      <c r="AU152" s="18" t="s">
        <v>80</v>
      </c>
    </row>
    <row r="153" s="13" customFormat="1">
      <c r="A153" s="13"/>
      <c r="B153" s="223"/>
      <c r="C153" s="224"/>
      <c r="D153" s="225" t="s">
        <v>122</v>
      </c>
      <c r="E153" s="226" t="s">
        <v>19</v>
      </c>
      <c r="F153" s="227" t="s">
        <v>299</v>
      </c>
      <c r="G153" s="224"/>
      <c r="H153" s="228">
        <v>377</v>
      </c>
      <c r="I153" s="229"/>
      <c r="J153" s="224"/>
      <c r="K153" s="224"/>
      <c r="L153" s="230"/>
      <c r="M153" s="231"/>
      <c r="N153" s="232"/>
      <c r="O153" s="232"/>
      <c r="P153" s="232"/>
      <c r="Q153" s="232"/>
      <c r="R153" s="232"/>
      <c r="S153" s="232"/>
      <c r="T153" s="23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4" t="s">
        <v>122</v>
      </c>
      <c r="AU153" s="234" t="s">
        <v>80</v>
      </c>
      <c r="AV153" s="13" t="s">
        <v>80</v>
      </c>
      <c r="AW153" s="13" t="s">
        <v>32</v>
      </c>
      <c r="AX153" s="13" t="s">
        <v>70</v>
      </c>
      <c r="AY153" s="234" t="s">
        <v>111</v>
      </c>
    </row>
    <row r="154" s="14" customFormat="1">
      <c r="A154" s="14"/>
      <c r="B154" s="235"/>
      <c r="C154" s="236"/>
      <c r="D154" s="225" t="s">
        <v>122</v>
      </c>
      <c r="E154" s="237" t="s">
        <v>19</v>
      </c>
      <c r="F154" s="238" t="s">
        <v>124</v>
      </c>
      <c r="G154" s="236"/>
      <c r="H154" s="239">
        <v>377</v>
      </c>
      <c r="I154" s="240"/>
      <c r="J154" s="236"/>
      <c r="K154" s="236"/>
      <c r="L154" s="241"/>
      <c r="M154" s="242"/>
      <c r="N154" s="243"/>
      <c r="O154" s="243"/>
      <c r="P154" s="243"/>
      <c r="Q154" s="243"/>
      <c r="R154" s="243"/>
      <c r="S154" s="243"/>
      <c r="T154" s="244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45" t="s">
        <v>122</v>
      </c>
      <c r="AU154" s="245" t="s">
        <v>80</v>
      </c>
      <c r="AV154" s="14" t="s">
        <v>118</v>
      </c>
      <c r="AW154" s="14" t="s">
        <v>32</v>
      </c>
      <c r="AX154" s="14" t="s">
        <v>78</v>
      </c>
      <c r="AY154" s="245" t="s">
        <v>111</v>
      </c>
    </row>
    <row r="155" s="2" customFormat="1" ht="16.5" customHeight="1">
      <c r="A155" s="39"/>
      <c r="B155" s="40"/>
      <c r="C155" s="205" t="s">
        <v>316</v>
      </c>
      <c r="D155" s="205" t="s">
        <v>113</v>
      </c>
      <c r="E155" s="206" t="s">
        <v>143</v>
      </c>
      <c r="F155" s="207" t="s">
        <v>144</v>
      </c>
      <c r="G155" s="208" t="s">
        <v>116</v>
      </c>
      <c r="H155" s="209">
        <v>813</v>
      </c>
      <c r="I155" s="210"/>
      <c r="J155" s="211">
        <f>ROUND(I155*H155,2)</f>
        <v>0</v>
      </c>
      <c r="K155" s="207" t="s">
        <v>117</v>
      </c>
      <c r="L155" s="45"/>
      <c r="M155" s="212" t="s">
        <v>19</v>
      </c>
      <c r="N155" s="213" t="s">
        <v>41</v>
      </c>
      <c r="O155" s="85"/>
      <c r="P155" s="214">
        <f>O155*H155</f>
        <v>0</v>
      </c>
      <c r="Q155" s="214">
        <v>0.0025999999999999999</v>
      </c>
      <c r="R155" s="214">
        <f>Q155*H155</f>
        <v>2.1137999999999999</v>
      </c>
      <c r="S155" s="214">
        <v>0</v>
      </c>
      <c r="T155" s="215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16" t="s">
        <v>118</v>
      </c>
      <c r="AT155" s="216" t="s">
        <v>113</v>
      </c>
      <c r="AU155" s="216" t="s">
        <v>80</v>
      </c>
      <c r="AY155" s="18" t="s">
        <v>111</v>
      </c>
      <c r="BE155" s="217">
        <f>IF(N155="základní",J155,0)</f>
        <v>0</v>
      </c>
      <c r="BF155" s="217">
        <f>IF(N155="snížená",J155,0)</f>
        <v>0</v>
      </c>
      <c r="BG155" s="217">
        <f>IF(N155="zákl. přenesená",J155,0)</f>
        <v>0</v>
      </c>
      <c r="BH155" s="217">
        <f>IF(N155="sníž. přenesená",J155,0)</f>
        <v>0</v>
      </c>
      <c r="BI155" s="217">
        <f>IF(N155="nulová",J155,0)</f>
        <v>0</v>
      </c>
      <c r="BJ155" s="18" t="s">
        <v>78</v>
      </c>
      <c r="BK155" s="217">
        <f>ROUND(I155*H155,2)</f>
        <v>0</v>
      </c>
      <c r="BL155" s="18" t="s">
        <v>118</v>
      </c>
      <c r="BM155" s="216" t="s">
        <v>317</v>
      </c>
    </row>
    <row r="156" s="2" customFormat="1">
      <c r="A156" s="39"/>
      <c r="B156" s="40"/>
      <c r="C156" s="41"/>
      <c r="D156" s="218" t="s">
        <v>120</v>
      </c>
      <c r="E156" s="41"/>
      <c r="F156" s="219" t="s">
        <v>146</v>
      </c>
      <c r="G156" s="41"/>
      <c r="H156" s="41"/>
      <c r="I156" s="220"/>
      <c r="J156" s="41"/>
      <c r="K156" s="41"/>
      <c r="L156" s="45"/>
      <c r="M156" s="221"/>
      <c r="N156" s="222"/>
      <c r="O156" s="85"/>
      <c r="P156" s="85"/>
      <c r="Q156" s="85"/>
      <c r="R156" s="85"/>
      <c r="S156" s="85"/>
      <c r="T156" s="86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120</v>
      </c>
      <c r="AU156" s="18" t="s">
        <v>80</v>
      </c>
    </row>
    <row r="157" s="13" customFormat="1">
      <c r="A157" s="13"/>
      <c r="B157" s="223"/>
      <c r="C157" s="224"/>
      <c r="D157" s="225" t="s">
        <v>122</v>
      </c>
      <c r="E157" s="226" t="s">
        <v>19</v>
      </c>
      <c r="F157" s="227" t="s">
        <v>318</v>
      </c>
      <c r="G157" s="224"/>
      <c r="H157" s="228">
        <v>813</v>
      </c>
      <c r="I157" s="229"/>
      <c r="J157" s="224"/>
      <c r="K157" s="224"/>
      <c r="L157" s="230"/>
      <c r="M157" s="231"/>
      <c r="N157" s="232"/>
      <c r="O157" s="232"/>
      <c r="P157" s="232"/>
      <c r="Q157" s="232"/>
      <c r="R157" s="232"/>
      <c r="S157" s="232"/>
      <c r="T157" s="233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4" t="s">
        <v>122</v>
      </c>
      <c r="AU157" s="234" t="s">
        <v>80</v>
      </c>
      <c r="AV157" s="13" t="s">
        <v>80</v>
      </c>
      <c r="AW157" s="13" t="s">
        <v>32</v>
      </c>
      <c r="AX157" s="13" t="s">
        <v>70</v>
      </c>
      <c r="AY157" s="234" t="s">
        <v>111</v>
      </c>
    </row>
    <row r="158" s="14" customFormat="1">
      <c r="A158" s="14"/>
      <c r="B158" s="235"/>
      <c r="C158" s="236"/>
      <c r="D158" s="225" t="s">
        <v>122</v>
      </c>
      <c r="E158" s="237" t="s">
        <v>19</v>
      </c>
      <c r="F158" s="238" t="s">
        <v>124</v>
      </c>
      <c r="G158" s="236"/>
      <c r="H158" s="239">
        <v>813</v>
      </c>
      <c r="I158" s="240"/>
      <c r="J158" s="236"/>
      <c r="K158" s="236"/>
      <c r="L158" s="241"/>
      <c r="M158" s="242"/>
      <c r="N158" s="243"/>
      <c r="O158" s="243"/>
      <c r="P158" s="243"/>
      <c r="Q158" s="243"/>
      <c r="R158" s="243"/>
      <c r="S158" s="243"/>
      <c r="T158" s="244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45" t="s">
        <v>122</v>
      </c>
      <c r="AU158" s="245" t="s">
        <v>80</v>
      </c>
      <c r="AV158" s="14" t="s">
        <v>118</v>
      </c>
      <c r="AW158" s="14" t="s">
        <v>32</v>
      </c>
      <c r="AX158" s="14" t="s">
        <v>78</v>
      </c>
      <c r="AY158" s="245" t="s">
        <v>111</v>
      </c>
    </row>
    <row r="159" s="2" customFormat="1" ht="21.75" customHeight="1">
      <c r="A159" s="39"/>
      <c r="B159" s="40"/>
      <c r="C159" s="205" t="s">
        <v>319</v>
      </c>
      <c r="D159" s="205" t="s">
        <v>113</v>
      </c>
      <c r="E159" s="206" t="s">
        <v>149</v>
      </c>
      <c r="F159" s="207" t="s">
        <v>150</v>
      </c>
      <c r="G159" s="208" t="s">
        <v>116</v>
      </c>
      <c r="H159" s="209">
        <v>648</v>
      </c>
      <c r="I159" s="210"/>
      <c r="J159" s="211">
        <f>ROUND(I159*H159,2)</f>
        <v>0</v>
      </c>
      <c r="K159" s="207" t="s">
        <v>117</v>
      </c>
      <c r="L159" s="45"/>
      <c r="M159" s="212" t="s">
        <v>19</v>
      </c>
      <c r="N159" s="213" t="s">
        <v>41</v>
      </c>
      <c r="O159" s="85"/>
      <c r="P159" s="214">
        <f>O159*H159</f>
        <v>0</v>
      </c>
      <c r="Q159" s="214">
        <v>0.0020799999999999998</v>
      </c>
      <c r="R159" s="214">
        <f>Q159*H159</f>
        <v>1.3478399999999999</v>
      </c>
      <c r="S159" s="214">
        <v>0</v>
      </c>
      <c r="T159" s="215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16" t="s">
        <v>118</v>
      </c>
      <c r="AT159" s="216" t="s">
        <v>113</v>
      </c>
      <c r="AU159" s="216" t="s">
        <v>80</v>
      </c>
      <c r="AY159" s="18" t="s">
        <v>111</v>
      </c>
      <c r="BE159" s="217">
        <f>IF(N159="základní",J159,0)</f>
        <v>0</v>
      </c>
      <c r="BF159" s="217">
        <f>IF(N159="snížená",J159,0)</f>
        <v>0</v>
      </c>
      <c r="BG159" s="217">
        <f>IF(N159="zákl. přenesená",J159,0)</f>
        <v>0</v>
      </c>
      <c r="BH159" s="217">
        <f>IF(N159="sníž. přenesená",J159,0)</f>
        <v>0</v>
      </c>
      <c r="BI159" s="217">
        <f>IF(N159="nulová",J159,0)</f>
        <v>0</v>
      </c>
      <c r="BJ159" s="18" t="s">
        <v>78</v>
      </c>
      <c r="BK159" s="217">
        <f>ROUND(I159*H159,2)</f>
        <v>0</v>
      </c>
      <c r="BL159" s="18" t="s">
        <v>118</v>
      </c>
      <c r="BM159" s="216" t="s">
        <v>320</v>
      </c>
    </row>
    <row r="160" s="2" customFormat="1">
      <c r="A160" s="39"/>
      <c r="B160" s="40"/>
      <c r="C160" s="41"/>
      <c r="D160" s="218" t="s">
        <v>120</v>
      </c>
      <c r="E160" s="41"/>
      <c r="F160" s="219" t="s">
        <v>152</v>
      </c>
      <c r="G160" s="41"/>
      <c r="H160" s="41"/>
      <c r="I160" s="220"/>
      <c r="J160" s="41"/>
      <c r="K160" s="41"/>
      <c r="L160" s="45"/>
      <c r="M160" s="221"/>
      <c r="N160" s="222"/>
      <c r="O160" s="85"/>
      <c r="P160" s="85"/>
      <c r="Q160" s="85"/>
      <c r="R160" s="85"/>
      <c r="S160" s="85"/>
      <c r="T160" s="86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8" t="s">
        <v>120</v>
      </c>
      <c r="AU160" s="18" t="s">
        <v>80</v>
      </c>
    </row>
    <row r="161" s="13" customFormat="1">
      <c r="A161" s="13"/>
      <c r="B161" s="223"/>
      <c r="C161" s="224"/>
      <c r="D161" s="225" t="s">
        <v>122</v>
      </c>
      <c r="E161" s="226" t="s">
        <v>19</v>
      </c>
      <c r="F161" s="227" t="s">
        <v>311</v>
      </c>
      <c r="G161" s="224"/>
      <c r="H161" s="228">
        <v>271</v>
      </c>
      <c r="I161" s="229"/>
      <c r="J161" s="224"/>
      <c r="K161" s="224"/>
      <c r="L161" s="230"/>
      <c r="M161" s="231"/>
      <c r="N161" s="232"/>
      <c r="O161" s="232"/>
      <c r="P161" s="232"/>
      <c r="Q161" s="232"/>
      <c r="R161" s="232"/>
      <c r="S161" s="232"/>
      <c r="T161" s="233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4" t="s">
        <v>122</v>
      </c>
      <c r="AU161" s="234" t="s">
        <v>80</v>
      </c>
      <c r="AV161" s="13" t="s">
        <v>80</v>
      </c>
      <c r="AW161" s="13" t="s">
        <v>32</v>
      </c>
      <c r="AX161" s="13" t="s">
        <v>70</v>
      </c>
      <c r="AY161" s="234" t="s">
        <v>111</v>
      </c>
    </row>
    <row r="162" s="13" customFormat="1">
      <c r="A162" s="13"/>
      <c r="B162" s="223"/>
      <c r="C162" s="224"/>
      <c r="D162" s="225" t="s">
        <v>122</v>
      </c>
      <c r="E162" s="226" t="s">
        <v>19</v>
      </c>
      <c r="F162" s="227" t="s">
        <v>299</v>
      </c>
      <c r="G162" s="224"/>
      <c r="H162" s="228">
        <v>377</v>
      </c>
      <c r="I162" s="229"/>
      <c r="J162" s="224"/>
      <c r="K162" s="224"/>
      <c r="L162" s="230"/>
      <c r="M162" s="231"/>
      <c r="N162" s="232"/>
      <c r="O162" s="232"/>
      <c r="P162" s="232"/>
      <c r="Q162" s="232"/>
      <c r="R162" s="232"/>
      <c r="S162" s="232"/>
      <c r="T162" s="233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4" t="s">
        <v>122</v>
      </c>
      <c r="AU162" s="234" t="s">
        <v>80</v>
      </c>
      <c r="AV162" s="13" t="s">
        <v>80</v>
      </c>
      <c r="AW162" s="13" t="s">
        <v>32</v>
      </c>
      <c r="AX162" s="13" t="s">
        <v>70</v>
      </c>
      <c r="AY162" s="234" t="s">
        <v>111</v>
      </c>
    </row>
    <row r="163" s="14" customFormat="1">
      <c r="A163" s="14"/>
      <c r="B163" s="235"/>
      <c r="C163" s="236"/>
      <c r="D163" s="225" t="s">
        <v>122</v>
      </c>
      <c r="E163" s="237" t="s">
        <v>19</v>
      </c>
      <c r="F163" s="238" t="s">
        <v>124</v>
      </c>
      <c r="G163" s="236"/>
      <c r="H163" s="239">
        <v>648</v>
      </c>
      <c r="I163" s="240"/>
      <c r="J163" s="236"/>
      <c r="K163" s="236"/>
      <c r="L163" s="241"/>
      <c r="M163" s="242"/>
      <c r="N163" s="243"/>
      <c r="O163" s="243"/>
      <c r="P163" s="243"/>
      <c r="Q163" s="243"/>
      <c r="R163" s="243"/>
      <c r="S163" s="243"/>
      <c r="T163" s="244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45" t="s">
        <v>122</v>
      </c>
      <c r="AU163" s="245" t="s">
        <v>80</v>
      </c>
      <c r="AV163" s="14" t="s">
        <v>118</v>
      </c>
      <c r="AW163" s="14" t="s">
        <v>32</v>
      </c>
      <c r="AX163" s="14" t="s">
        <v>78</v>
      </c>
      <c r="AY163" s="245" t="s">
        <v>111</v>
      </c>
    </row>
    <row r="164" s="2" customFormat="1" ht="16.5" customHeight="1">
      <c r="A164" s="39"/>
      <c r="B164" s="40"/>
      <c r="C164" s="205" t="s">
        <v>321</v>
      </c>
      <c r="D164" s="205" t="s">
        <v>113</v>
      </c>
      <c r="E164" s="206" t="s">
        <v>156</v>
      </c>
      <c r="F164" s="207" t="s">
        <v>157</v>
      </c>
      <c r="G164" s="208" t="s">
        <v>116</v>
      </c>
      <c r="H164" s="209">
        <v>648</v>
      </c>
      <c r="I164" s="210"/>
      <c r="J164" s="211">
        <f>ROUND(I164*H164,2)</f>
        <v>0</v>
      </c>
      <c r="K164" s="207" t="s">
        <v>117</v>
      </c>
      <c r="L164" s="45"/>
      <c r="M164" s="212" t="s">
        <v>19</v>
      </c>
      <c r="N164" s="213" t="s">
        <v>41</v>
      </c>
      <c r="O164" s="85"/>
      <c r="P164" s="214">
        <f>O164*H164</f>
        <v>0</v>
      </c>
      <c r="Q164" s="214">
        <v>0</v>
      </c>
      <c r="R164" s="214">
        <f>Q164*H164</f>
        <v>0</v>
      </c>
      <c r="S164" s="214">
        <v>0</v>
      </c>
      <c r="T164" s="215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16" t="s">
        <v>118</v>
      </c>
      <c r="AT164" s="216" t="s">
        <v>113</v>
      </c>
      <c r="AU164" s="216" t="s">
        <v>80</v>
      </c>
      <c r="AY164" s="18" t="s">
        <v>111</v>
      </c>
      <c r="BE164" s="217">
        <f>IF(N164="základní",J164,0)</f>
        <v>0</v>
      </c>
      <c r="BF164" s="217">
        <f>IF(N164="snížená",J164,0)</f>
        <v>0</v>
      </c>
      <c r="BG164" s="217">
        <f>IF(N164="zákl. přenesená",J164,0)</f>
        <v>0</v>
      </c>
      <c r="BH164" s="217">
        <f>IF(N164="sníž. přenesená",J164,0)</f>
        <v>0</v>
      </c>
      <c r="BI164" s="217">
        <f>IF(N164="nulová",J164,0)</f>
        <v>0</v>
      </c>
      <c r="BJ164" s="18" t="s">
        <v>78</v>
      </c>
      <c r="BK164" s="217">
        <f>ROUND(I164*H164,2)</f>
        <v>0</v>
      </c>
      <c r="BL164" s="18" t="s">
        <v>118</v>
      </c>
      <c r="BM164" s="216" t="s">
        <v>322</v>
      </c>
    </row>
    <row r="165" s="2" customFormat="1">
      <c r="A165" s="39"/>
      <c r="B165" s="40"/>
      <c r="C165" s="41"/>
      <c r="D165" s="218" t="s">
        <v>120</v>
      </c>
      <c r="E165" s="41"/>
      <c r="F165" s="219" t="s">
        <v>159</v>
      </c>
      <c r="G165" s="41"/>
      <c r="H165" s="41"/>
      <c r="I165" s="220"/>
      <c r="J165" s="41"/>
      <c r="K165" s="41"/>
      <c r="L165" s="45"/>
      <c r="M165" s="221"/>
      <c r="N165" s="222"/>
      <c r="O165" s="85"/>
      <c r="P165" s="85"/>
      <c r="Q165" s="85"/>
      <c r="R165" s="85"/>
      <c r="S165" s="85"/>
      <c r="T165" s="86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120</v>
      </c>
      <c r="AU165" s="18" t="s">
        <v>80</v>
      </c>
    </row>
    <row r="166" s="13" customFormat="1">
      <c r="A166" s="13"/>
      <c r="B166" s="223"/>
      <c r="C166" s="224"/>
      <c r="D166" s="225" t="s">
        <v>122</v>
      </c>
      <c r="E166" s="226" t="s">
        <v>19</v>
      </c>
      <c r="F166" s="227" t="s">
        <v>323</v>
      </c>
      <c r="G166" s="224"/>
      <c r="H166" s="228">
        <v>648</v>
      </c>
      <c r="I166" s="229"/>
      <c r="J166" s="224"/>
      <c r="K166" s="224"/>
      <c r="L166" s="230"/>
      <c r="M166" s="231"/>
      <c r="N166" s="232"/>
      <c r="O166" s="232"/>
      <c r="P166" s="232"/>
      <c r="Q166" s="232"/>
      <c r="R166" s="232"/>
      <c r="S166" s="232"/>
      <c r="T166" s="233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4" t="s">
        <v>122</v>
      </c>
      <c r="AU166" s="234" t="s">
        <v>80</v>
      </c>
      <c r="AV166" s="13" t="s">
        <v>80</v>
      </c>
      <c r="AW166" s="13" t="s">
        <v>32</v>
      </c>
      <c r="AX166" s="13" t="s">
        <v>78</v>
      </c>
      <c r="AY166" s="234" t="s">
        <v>111</v>
      </c>
    </row>
    <row r="167" s="2" customFormat="1" ht="16.5" customHeight="1">
      <c r="A167" s="39"/>
      <c r="B167" s="40"/>
      <c r="C167" s="205" t="s">
        <v>324</v>
      </c>
      <c r="D167" s="205" t="s">
        <v>113</v>
      </c>
      <c r="E167" s="206" t="s">
        <v>164</v>
      </c>
      <c r="F167" s="207" t="s">
        <v>165</v>
      </c>
      <c r="G167" s="208" t="s">
        <v>136</v>
      </c>
      <c r="H167" s="209">
        <v>103.92</v>
      </c>
      <c r="I167" s="210"/>
      <c r="J167" s="211">
        <f>ROUND(I167*H167,2)</f>
        <v>0</v>
      </c>
      <c r="K167" s="207" t="s">
        <v>117</v>
      </c>
      <c r="L167" s="45"/>
      <c r="M167" s="212" t="s">
        <v>19</v>
      </c>
      <c r="N167" s="213" t="s">
        <v>41</v>
      </c>
      <c r="O167" s="85"/>
      <c r="P167" s="214">
        <f>O167*H167</f>
        <v>0</v>
      </c>
      <c r="Q167" s="214">
        <v>0</v>
      </c>
      <c r="R167" s="214">
        <f>Q167*H167</f>
        <v>0</v>
      </c>
      <c r="S167" s="214">
        <v>0</v>
      </c>
      <c r="T167" s="215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16" t="s">
        <v>118</v>
      </c>
      <c r="AT167" s="216" t="s">
        <v>113</v>
      </c>
      <c r="AU167" s="216" t="s">
        <v>80</v>
      </c>
      <c r="AY167" s="18" t="s">
        <v>111</v>
      </c>
      <c r="BE167" s="217">
        <f>IF(N167="základní",J167,0)</f>
        <v>0</v>
      </c>
      <c r="BF167" s="217">
        <f>IF(N167="snížená",J167,0)</f>
        <v>0</v>
      </c>
      <c r="BG167" s="217">
        <f>IF(N167="zákl. přenesená",J167,0)</f>
        <v>0</v>
      </c>
      <c r="BH167" s="217">
        <f>IF(N167="sníž. přenesená",J167,0)</f>
        <v>0</v>
      </c>
      <c r="BI167" s="217">
        <f>IF(N167="nulová",J167,0)</f>
        <v>0</v>
      </c>
      <c r="BJ167" s="18" t="s">
        <v>78</v>
      </c>
      <c r="BK167" s="217">
        <f>ROUND(I167*H167,2)</f>
        <v>0</v>
      </c>
      <c r="BL167" s="18" t="s">
        <v>118</v>
      </c>
      <c r="BM167" s="216" t="s">
        <v>325</v>
      </c>
    </row>
    <row r="168" s="2" customFormat="1">
      <c r="A168" s="39"/>
      <c r="B168" s="40"/>
      <c r="C168" s="41"/>
      <c r="D168" s="218" t="s">
        <v>120</v>
      </c>
      <c r="E168" s="41"/>
      <c r="F168" s="219" t="s">
        <v>167</v>
      </c>
      <c r="G168" s="41"/>
      <c r="H168" s="41"/>
      <c r="I168" s="220"/>
      <c r="J168" s="41"/>
      <c r="K168" s="41"/>
      <c r="L168" s="45"/>
      <c r="M168" s="221"/>
      <c r="N168" s="222"/>
      <c r="O168" s="85"/>
      <c r="P168" s="85"/>
      <c r="Q168" s="85"/>
      <c r="R168" s="85"/>
      <c r="S168" s="85"/>
      <c r="T168" s="86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T168" s="18" t="s">
        <v>120</v>
      </c>
      <c r="AU168" s="18" t="s">
        <v>80</v>
      </c>
    </row>
    <row r="169" s="13" customFormat="1">
      <c r="A169" s="13"/>
      <c r="B169" s="223"/>
      <c r="C169" s="224"/>
      <c r="D169" s="225" t="s">
        <v>122</v>
      </c>
      <c r="E169" s="226" t="s">
        <v>19</v>
      </c>
      <c r="F169" s="227" t="s">
        <v>326</v>
      </c>
      <c r="G169" s="224"/>
      <c r="H169" s="228">
        <v>103.92</v>
      </c>
      <c r="I169" s="229"/>
      <c r="J169" s="224"/>
      <c r="K169" s="224"/>
      <c r="L169" s="230"/>
      <c r="M169" s="231"/>
      <c r="N169" s="232"/>
      <c r="O169" s="232"/>
      <c r="P169" s="232"/>
      <c r="Q169" s="232"/>
      <c r="R169" s="232"/>
      <c r="S169" s="232"/>
      <c r="T169" s="233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4" t="s">
        <v>122</v>
      </c>
      <c r="AU169" s="234" t="s">
        <v>80</v>
      </c>
      <c r="AV169" s="13" t="s">
        <v>80</v>
      </c>
      <c r="AW169" s="13" t="s">
        <v>32</v>
      </c>
      <c r="AX169" s="13" t="s">
        <v>70</v>
      </c>
      <c r="AY169" s="234" t="s">
        <v>111</v>
      </c>
    </row>
    <row r="170" s="14" customFormat="1">
      <c r="A170" s="14"/>
      <c r="B170" s="235"/>
      <c r="C170" s="236"/>
      <c r="D170" s="225" t="s">
        <v>122</v>
      </c>
      <c r="E170" s="237" t="s">
        <v>19</v>
      </c>
      <c r="F170" s="238" t="s">
        <v>124</v>
      </c>
      <c r="G170" s="236"/>
      <c r="H170" s="239">
        <v>103.92</v>
      </c>
      <c r="I170" s="240"/>
      <c r="J170" s="236"/>
      <c r="K170" s="236"/>
      <c r="L170" s="241"/>
      <c r="M170" s="242"/>
      <c r="N170" s="243"/>
      <c r="O170" s="243"/>
      <c r="P170" s="243"/>
      <c r="Q170" s="243"/>
      <c r="R170" s="243"/>
      <c r="S170" s="243"/>
      <c r="T170" s="244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45" t="s">
        <v>122</v>
      </c>
      <c r="AU170" s="245" t="s">
        <v>80</v>
      </c>
      <c r="AV170" s="14" t="s">
        <v>118</v>
      </c>
      <c r="AW170" s="14" t="s">
        <v>32</v>
      </c>
      <c r="AX170" s="14" t="s">
        <v>78</v>
      </c>
      <c r="AY170" s="245" t="s">
        <v>111</v>
      </c>
    </row>
    <row r="171" s="12" customFormat="1" ht="20.88" customHeight="1">
      <c r="A171" s="12"/>
      <c r="B171" s="189"/>
      <c r="C171" s="190"/>
      <c r="D171" s="191" t="s">
        <v>69</v>
      </c>
      <c r="E171" s="203" t="s">
        <v>196</v>
      </c>
      <c r="F171" s="203" t="s">
        <v>327</v>
      </c>
      <c r="G171" s="190"/>
      <c r="H171" s="190"/>
      <c r="I171" s="193"/>
      <c r="J171" s="204">
        <f>BK171</f>
        <v>0</v>
      </c>
      <c r="K171" s="190"/>
      <c r="L171" s="195"/>
      <c r="M171" s="196"/>
      <c r="N171" s="197"/>
      <c r="O171" s="197"/>
      <c r="P171" s="198">
        <f>SUM(P172:P173)</f>
        <v>0</v>
      </c>
      <c r="Q171" s="197"/>
      <c r="R171" s="198">
        <f>SUM(R172:R173)</f>
        <v>0</v>
      </c>
      <c r="S171" s="197"/>
      <c r="T171" s="199">
        <f>SUM(T172:T173)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00" t="s">
        <v>78</v>
      </c>
      <c r="AT171" s="201" t="s">
        <v>69</v>
      </c>
      <c r="AU171" s="201" t="s">
        <v>80</v>
      </c>
      <c r="AY171" s="200" t="s">
        <v>111</v>
      </c>
      <c r="BK171" s="202">
        <f>SUM(BK172:BK173)</f>
        <v>0</v>
      </c>
    </row>
    <row r="172" s="2" customFormat="1" ht="21.75" customHeight="1">
      <c r="A172" s="39"/>
      <c r="B172" s="40"/>
      <c r="C172" s="205" t="s">
        <v>328</v>
      </c>
      <c r="D172" s="205" t="s">
        <v>113</v>
      </c>
      <c r="E172" s="206" t="s">
        <v>198</v>
      </c>
      <c r="F172" s="207" t="s">
        <v>199</v>
      </c>
      <c r="G172" s="208" t="s">
        <v>200</v>
      </c>
      <c r="H172" s="209">
        <v>17.902000000000001</v>
      </c>
      <c r="I172" s="210"/>
      <c r="J172" s="211">
        <f>ROUND(I172*H172,2)</f>
        <v>0</v>
      </c>
      <c r="K172" s="207" t="s">
        <v>117</v>
      </c>
      <c r="L172" s="45"/>
      <c r="M172" s="212" t="s">
        <v>19</v>
      </c>
      <c r="N172" s="213" t="s">
        <v>41</v>
      </c>
      <c r="O172" s="85"/>
      <c r="P172" s="214">
        <f>O172*H172</f>
        <v>0</v>
      </c>
      <c r="Q172" s="214">
        <v>0</v>
      </c>
      <c r="R172" s="214">
        <f>Q172*H172</f>
        <v>0</v>
      </c>
      <c r="S172" s="214">
        <v>0</v>
      </c>
      <c r="T172" s="215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16" t="s">
        <v>118</v>
      </c>
      <c r="AT172" s="216" t="s">
        <v>113</v>
      </c>
      <c r="AU172" s="216" t="s">
        <v>132</v>
      </c>
      <c r="AY172" s="18" t="s">
        <v>111</v>
      </c>
      <c r="BE172" s="217">
        <f>IF(N172="základní",J172,0)</f>
        <v>0</v>
      </c>
      <c r="BF172" s="217">
        <f>IF(N172="snížená",J172,0)</f>
        <v>0</v>
      </c>
      <c r="BG172" s="217">
        <f>IF(N172="zákl. přenesená",J172,0)</f>
        <v>0</v>
      </c>
      <c r="BH172" s="217">
        <f>IF(N172="sníž. přenesená",J172,0)</f>
        <v>0</v>
      </c>
      <c r="BI172" s="217">
        <f>IF(N172="nulová",J172,0)</f>
        <v>0</v>
      </c>
      <c r="BJ172" s="18" t="s">
        <v>78</v>
      </c>
      <c r="BK172" s="217">
        <f>ROUND(I172*H172,2)</f>
        <v>0</v>
      </c>
      <c r="BL172" s="18" t="s">
        <v>118</v>
      </c>
      <c r="BM172" s="216" t="s">
        <v>329</v>
      </c>
    </row>
    <row r="173" s="2" customFormat="1">
      <c r="A173" s="39"/>
      <c r="B173" s="40"/>
      <c r="C173" s="41"/>
      <c r="D173" s="218" t="s">
        <v>120</v>
      </c>
      <c r="E173" s="41"/>
      <c r="F173" s="219" t="s">
        <v>202</v>
      </c>
      <c r="G173" s="41"/>
      <c r="H173" s="41"/>
      <c r="I173" s="220"/>
      <c r="J173" s="41"/>
      <c r="K173" s="41"/>
      <c r="L173" s="45"/>
      <c r="M173" s="221"/>
      <c r="N173" s="222"/>
      <c r="O173" s="85"/>
      <c r="P173" s="85"/>
      <c r="Q173" s="85"/>
      <c r="R173" s="85"/>
      <c r="S173" s="85"/>
      <c r="T173" s="86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18" t="s">
        <v>120</v>
      </c>
      <c r="AU173" s="18" t="s">
        <v>132</v>
      </c>
    </row>
    <row r="174" s="12" customFormat="1" ht="22.8" customHeight="1">
      <c r="A174" s="12"/>
      <c r="B174" s="189"/>
      <c r="C174" s="190"/>
      <c r="D174" s="191" t="s">
        <v>69</v>
      </c>
      <c r="E174" s="203" t="s">
        <v>132</v>
      </c>
      <c r="F174" s="203" t="s">
        <v>171</v>
      </c>
      <c r="G174" s="190"/>
      <c r="H174" s="190"/>
      <c r="I174" s="193"/>
      <c r="J174" s="204">
        <f>BK174</f>
        <v>0</v>
      </c>
      <c r="K174" s="190"/>
      <c r="L174" s="195"/>
      <c r="M174" s="196"/>
      <c r="N174" s="197"/>
      <c r="O174" s="197"/>
      <c r="P174" s="198">
        <f>SUM(P175:P181)</f>
        <v>0</v>
      </c>
      <c r="Q174" s="197"/>
      <c r="R174" s="198">
        <f>SUM(R175:R181)</f>
        <v>2.6684399999999999</v>
      </c>
      <c r="S174" s="197"/>
      <c r="T174" s="199">
        <f>SUM(T175:T181)</f>
        <v>0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200" t="s">
        <v>78</v>
      </c>
      <c r="AT174" s="201" t="s">
        <v>69</v>
      </c>
      <c r="AU174" s="201" t="s">
        <v>78</v>
      </c>
      <c r="AY174" s="200" t="s">
        <v>111</v>
      </c>
      <c r="BK174" s="202">
        <f>SUM(BK175:BK181)</f>
        <v>0</v>
      </c>
    </row>
    <row r="175" s="2" customFormat="1" ht="33" customHeight="1">
      <c r="A175" s="39"/>
      <c r="B175" s="40"/>
      <c r="C175" s="205" t="s">
        <v>330</v>
      </c>
      <c r="D175" s="205" t="s">
        <v>113</v>
      </c>
      <c r="E175" s="206" t="s">
        <v>173</v>
      </c>
      <c r="F175" s="207" t="s">
        <v>174</v>
      </c>
      <c r="G175" s="208" t="s">
        <v>175</v>
      </c>
      <c r="H175" s="209">
        <v>2205.0999999999999</v>
      </c>
      <c r="I175" s="210"/>
      <c r="J175" s="211">
        <f>ROUND(I175*H175,2)</f>
        <v>0</v>
      </c>
      <c r="K175" s="207" t="s">
        <v>117</v>
      </c>
      <c r="L175" s="45"/>
      <c r="M175" s="212" t="s">
        <v>19</v>
      </c>
      <c r="N175" s="213" t="s">
        <v>41</v>
      </c>
      <c r="O175" s="85"/>
      <c r="P175" s="214">
        <f>O175*H175</f>
        <v>0</v>
      </c>
      <c r="Q175" s="214">
        <v>0.0011999999999999999</v>
      </c>
      <c r="R175" s="214">
        <f>Q175*H175</f>
        <v>2.6461199999999998</v>
      </c>
      <c r="S175" s="214">
        <v>0</v>
      </c>
      <c r="T175" s="215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16" t="s">
        <v>118</v>
      </c>
      <c r="AT175" s="216" t="s">
        <v>113</v>
      </c>
      <c r="AU175" s="216" t="s">
        <v>80</v>
      </c>
      <c r="AY175" s="18" t="s">
        <v>111</v>
      </c>
      <c r="BE175" s="217">
        <f>IF(N175="základní",J175,0)</f>
        <v>0</v>
      </c>
      <c r="BF175" s="217">
        <f>IF(N175="snížená",J175,0)</f>
        <v>0</v>
      </c>
      <c r="BG175" s="217">
        <f>IF(N175="zákl. přenesená",J175,0)</f>
        <v>0</v>
      </c>
      <c r="BH175" s="217">
        <f>IF(N175="sníž. přenesená",J175,0)</f>
        <v>0</v>
      </c>
      <c r="BI175" s="217">
        <f>IF(N175="nulová",J175,0)</f>
        <v>0</v>
      </c>
      <c r="BJ175" s="18" t="s">
        <v>78</v>
      </c>
      <c r="BK175" s="217">
        <f>ROUND(I175*H175,2)</f>
        <v>0</v>
      </c>
      <c r="BL175" s="18" t="s">
        <v>118</v>
      </c>
      <c r="BM175" s="216" t="s">
        <v>331</v>
      </c>
    </row>
    <row r="176" s="2" customFormat="1">
      <c r="A176" s="39"/>
      <c r="B176" s="40"/>
      <c r="C176" s="41"/>
      <c r="D176" s="218" t="s">
        <v>120</v>
      </c>
      <c r="E176" s="41"/>
      <c r="F176" s="219" t="s">
        <v>177</v>
      </c>
      <c r="G176" s="41"/>
      <c r="H176" s="41"/>
      <c r="I176" s="220"/>
      <c r="J176" s="41"/>
      <c r="K176" s="41"/>
      <c r="L176" s="45"/>
      <c r="M176" s="221"/>
      <c r="N176" s="222"/>
      <c r="O176" s="85"/>
      <c r="P176" s="85"/>
      <c r="Q176" s="85"/>
      <c r="R176" s="85"/>
      <c r="S176" s="85"/>
      <c r="T176" s="86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T176" s="18" t="s">
        <v>120</v>
      </c>
      <c r="AU176" s="18" t="s">
        <v>80</v>
      </c>
    </row>
    <row r="177" s="13" customFormat="1">
      <c r="A177" s="13"/>
      <c r="B177" s="223"/>
      <c r="C177" s="224"/>
      <c r="D177" s="225" t="s">
        <v>122</v>
      </c>
      <c r="E177" s="226" t="s">
        <v>19</v>
      </c>
      <c r="F177" s="227" t="s">
        <v>332</v>
      </c>
      <c r="G177" s="224"/>
      <c r="H177" s="228">
        <v>2205.0999999999999</v>
      </c>
      <c r="I177" s="229"/>
      <c r="J177" s="224"/>
      <c r="K177" s="224"/>
      <c r="L177" s="230"/>
      <c r="M177" s="231"/>
      <c r="N177" s="232"/>
      <c r="O177" s="232"/>
      <c r="P177" s="232"/>
      <c r="Q177" s="232"/>
      <c r="R177" s="232"/>
      <c r="S177" s="232"/>
      <c r="T177" s="233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34" t="s">
        <v>122</v>
      </c>
      <c r="AU177" s="234" t="s">
        <v>80</v>
      </c>
      <c r="AV177" s="13" t="s">
        <v>80</v>
      </c>
      <c r="AW177" s="13" t="s">
        <v>32</v>
      </c>
      <c r="AX177" s="13" t="s">
        <v>78</v>
      </c>
      <c r="AY177" s="234" t="s">
        <v>111</v>
      </c>
    </row>
    <row r="178" s="2" customFormat="1" ht="16.5" customHeight="1">
      <c r="A178" s="39"/>
      <c r="B178" s="40"/>
      <c r="C178" s="205" t="s">
        <v>333</v>
      </c>
      <c r="D178" s="205" t="s">
        <v>113</v>
      </c>
      <c r="E178" s="206" t="s">
        <v>181</v>
      </c>
      <c r="F178" s="207" t="s">
        <v>182</v>
      </c>
      <c r="G178" s="208" t="s">
        <v>175</v>
      </c>
      <c r="H178" s="209">
        <v>9</v>
      </c>
      <c r="I178" s="210"/>
      <c r="J178" s="211">
        <f>ROUND(I178*H178,2)</f>
        <v>0</v>
      </c>
      <c r="K178" s="207" t="s">
        <v>117</v>
      </c>
      <c r="L178" s="45"/>
      <c r="M178" s="212" t="s">
        <v>19</v>
      </c>
      <c r="N178" s="213" t="s">
        <v>41</v>
      </c>
      <c r="O178" s="85"/>
      <c r="P178" s="214">
        <f>O178*H178</f>
        <v>0</v>
      </c>
      <c r="Q178" s="214">
        <v>0.00248</v>
      </c>
      <c r="R178" s="214">
        <f>Q178*H178</f>
        <v>0.02232</v>
      </c>
      <c r="S178" s="214">
        <v>0</v>
      </c>
      <c r="T178" s="215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16" t="s">
        <v>118</v>
      </c>
      <c r="AT178" s="216" t="s">
        <v>113</v>
      </c>
      <c r="AU178" s="216" t="s">
        <v>80</v>
      </c>
      <c r="AY178" s="18" t="s">
        <v>111</v>
      </c>
      <c r="BE178" s="217">
        <f>IF(N178="základní",J178,0)</f>
        <v>0</v>
      </c>
      <c r="BF178" s="217">
        <f>IF(N178="snížená",J178,0)</f>
        <v>0</v>
      </c>
      <c r="BG178" s="217">
        <f>IF(N178="zákl. přenesená",J178,0)</f>
        <v>0</v>
      </c>
      <c r="BH178" s="217">
        <f>IF(N178="sníž. přenesená",J178,0)</f>
        <v>0</v>
      </c>
      <c r="BI178" s="217">
        <f>IF(N178="nulová",J178,0)</f>
        <v>0</v>
      </c>
      <c r="BJ178" s="18" t="s">
        <v>78</v>
      </c>
      <c r="BK178" s="217">
        <f>ROUND(I178*H178,2)</f>
        <v>0</v>
      </c>
      <c r="BL178" s="18" t="s">
        <v>118</v>
      </c>
      <c r="BM178" s="216" t="s">
        <v>334</v>
      </c>
    </row>
    <row r="179" s="2" customFormat="1">
      <c r="A179" s="39"/>
      <c r="B179" s="40"/>
      <c r="C179" s="41"/>
      <c r="D179" s="218" t="s">
        <v>120</v>
      </c>
      <c r="E179" s="41"/>
      <c r="F179" s="219" t="s">
        <v>184</v>
      </c>
      <c r="G179" s="41"/>
      <c r="H179" s="41"/>
      <c r="I179" s="220"/>
      <c r="J179" s="41"/>
      <c r="K179" s="41"/>
      <c r="L179" s="45"/>
      <c r="M179" s="221"/>
      <c r="N179" s="222"/>
      <c r="O179" s="85"/>
      <c r="P179" s="85"/>
      <c r="Q179" s="85"/>
      <c r="R179" s="85"/>
      <c r="S179" s="85"/>
      <c r="T179" s="86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8" t="s">
        <v>120</v>
      </c>
      <c r="AU179" s="18" t="s">
        <v>80</v>
      </c>
    </row>
    <row r="180" s="13" customFormat="1">
      <c r="A180" s="13"/>
      <c r="B180" s="223"/>
      <c r="C180" s="224"/>
      <c r="D180" s="225" t="s">
        <v>122</v>
      </c>
      <c r="E180" s="226" t="s">
        <v>19</v>
      </c>
      <c r="F180" s="227" t="s">
        <v>335</v>
      </c>
      <c r="G180" s="224"/>
      <c r="H180" s="228">
        <v>9</v>
      </c>
      <c r="I180" s="229"/>
      <c r="J180" s="224"/>
      <c r="K180" s="224"/>
      <c r="L180" s="230"/>
      <c r="M180" s="231"/>
      <c r="N180" s="232"/>
      <c r="O180" s="232"/>
      <c r="P180" s="232"/>
      <c r="Q180" s="232"/>
      <c r="R180" s="232"/>
      <c r="S180" s="232"/>
      <c r="T180" s="233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34" t="s">
        <v>122</v>
      </c>
      <c r="AU180" s="234" t="s">
        <v>80</v>
      </c>
      <c r="AV180" s="13" t="s">
        <v>80</v>
      </c>
      <c r="AW180" s="13" t="s">
        <v>32</v>
      </c>
      <c r="AX180" s="13" t="s">
        <v>70</v>
      </c>
      <c r="AY180" s="234" t="s">
        <v>111</v>
      </c>
    </row>
    <row r="181" s="14" customFormat="1">
      <c r="A181" s="14"/>
      <c r="B181" s="235"/>
      <c r="C181" s="236"/>
      <c r="D181" s="225" t="s">
        <v>122</v>
      </c>
      <c r="E181" s="237" t="s">
        <v>19</v>
      </c>
      <c r="F181" s="238" t="s">
        <v>124</v>
      </c>
      <c r="G181" s="236"/>
      <c r="H181" s="239">
        <v>9</v>
      </c>
      <c r="I181" s="240"/>
      <c r="J181" s="236"/>
      <c r="K181" s="236"/>
      <c r="L181" s="241"/>
      <c r="M181" s="270"/>
      <c r="N181" s="271"/>
      <c r="O181" s="271"/>
      <c r="P181" s="271"/>
      <c r="Q181" s="271"/>
      <c r="R181" s="271"/>
      <c r="S181" s="271"/>
      <c r="T181" s="272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45" t="s">
        <v>122</v>
      </c>
      <c r="AU181" s="245" t="s">
        <v>80</v>
      </c>
      <c r="AV181" s="14" t="s">
        <v>118</v>
      </c>
      <c r="AW181" s="14" t="s">
        <v>32</v>
      </c>
      <c r="AX181" s="14" t="s">
        <v>78</v>
      </c>
      <c r="AY181" s="245" t="s">
        <v>111</v>
      </c>
    </row>
    <row r="182" s="2" customFormat="1" ht="6.96" customHeight="1">
      <c r="A182" s="39"/>
      <c r="B182" s="60"/>
      <c r="C182" s="61"/>
      <c r="D182" s="61"/>
      <c r="E182" s="61"/>
      <c r="F182" s="61"/>
      <c r="G182" s="61"/>
      <c r="H182" s="61"/>
      <c r="I182" s="61"/>
      <c r="J182" s="61"/>
      <c r="K182" s="61"/>
      <c r="L182" s="45"/>
      <c r="M182" s="39"/>
      <c r="O182" s="39"/>
      <c r="P182" s="39"/>
      <c r="Q182" s="39"/>
      <c r="R182" s="39"/>
      <c r="S182" s="39"/>
      <c r="T182" s="39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</row>
  </sheetData>
  <sheetProtection sheet="1" autoFilter="0" formatColumns="0" formatRows="0" objects="1" scenarios="1" spinCount="100000" saltValue="tjhuZefEDeK6RNQatExcR3GUZ3lAR4LT3TghwfS4Yk6JTvLZ+htrQkmJO4+xmdXC315oI0y7/EPJhpfTrl8hmQ==" hashValue="DZT5xiFttevcb9FZLKP9rauFWpFDEb3v5bpHFVuDFlM3epm1Qxs112qIyVx0AIM0InkKmRW47UQmj3YDnkCTcw==" algorithmName="SHA-512" password="CC35"/>
  <autoFilter ref="C83:K181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hyperlinks>
    <hyperlink ref="F88" r:id="rId1" display="https://podminky.urs.cz/item/CS_URS_2022_02/181151311"/>
    <hyperlink ref="F91" r:id="rId2" display="https://podminky.urs.cz/item/CS_URS_2022_02/181451121"/>
    <hyperlink ref="F100" r:id="rId3" display="https://podminky.urs.cz/item/CS_URS_2022_02/183551114"/>
    <hyperlink ref="F103" r:id="rId4" display="https://podminky.urs.cz/item/CS_URS_2022_02/184813212"/>
    <hyperlink ref="F106" r:id="rId5" display="https://podminky.urs.cz/item/CS_URS_2022_02/184911421"/>
    <hyperlink ref="F115" r:id="rId6" display="https://podminky.urs.cz/item/CS_URS_2022_02/185803211"/>
    <hyperlink ref="F140" r:id="rId7" display="https://podminky.urs.cz/item/CS_URS_2022_02/183101114"/>
    <hyperlink ref="F144" r:id="rId8" display="https://podminky.urs.cz/item/CS_URS_2022_02/183101115"/>
    <hyperlink ref="F148" r:id="rId9" display="https://podminky.urs.cz/item/CS_URS_2022_02/184004415"/>
    <hyperlink ref="F152" r:id="rId10" display="https://podminky.urs.cz/item/CS_URS_2022_02/184004612"/>
    <hyperlink ref="F156" r:id="rId11" display="https://podminky.urs.cz/item/CS_URS_2022_02/184812112"/>
    <hyperlink ref="F160" r:id="rId12" display="https://podminky.urs.cz/item/CS_URS_2022_02/184813121"/>
    <hyperlink ref="F165" r:id="rId13" display="https://podminky.urs.cz/item/CS_URS_2022_02/184814113"/>
    <hyperlink ref="F168" r:id="rId14" display="https://podminky.urs.cz/item/CS_URS_2022_02/185804312"/>
    <hyperlink ref="F173" r:id="rId15" display="https://podminky.urs.cz/item/CS_URS_2022_02/998315011"/>
    <hyperlink ref="F176" r:id="rId16" display="https://podminky.urs.cz/item/CS_URS_2022_02/348951240"/>
    <hyperlink ref="F179" r:id="rId17" display="https://podminky.urs.cz/item/CS_URS_2022_02/34895226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8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73" customWidth="1"/>
    <col min="2" max="2" width="1.667969" style="273" customWidth="1"/>
    <col min="3" max="4" width="5" style="273" customWidth="1"/>
    <col min="5" max="5" width="11.66016" style="273" customWidth="1"/>
    <col min="6" max="6" width="9.160156" style="273" customWidth="1"/>
    <col min="7" max="7" width="5" style="273" customWidth="1"/>
    <col min="8" max="8" width="77.83203" style="273" customWidth="1"/>
    <col min="9" max="10" width="20" style="273" customWidth="1"/>
    <col min="11" max="11" width="1.667969" style="273" customWidth="1"/>
  </cols>
  <sheetData>
    <row r="1" s="1" customFormat="1" ht="37.5" customHeight="1"/>
    <row r="2" s="1" customFormat="1" ht="7.5" customHeight="1">
      <c r="B2" s="274"/>
      <c r="C2" s="275"/>
      <c r="D2" s="275"/>
      <c r="E2" s="275"/>
      <c r="F2" s="275"/>
      <c r="G2" s="275"/>
      <c r="H2" s="275"/>
      <c r="I2" s="275"/>
      <c r="J2" s="275"/>
      <c r="K2" s="276"/>
    </row>
    <row r="3" s="16" customFormat="1" ht="45" customHeight="1">
      <c r="B3" s="277"/>
      <c r="C3" s="278" t="s">
        <v>336</v>
      </c>
      <c r="D3" s="278"/>
      <c r="E3" s="278"/>
      <c r="F3" s="278"/>
      <c r="G3" s="278"/>
      <c r="H3" s="278"/>
      <c r="I3" s="278"/>
      <c r="J3" s="278"/>
      <c r="K3" s="279"/>
    </row>
    <row r="4" s="1" customFormat="1" ht="25.5" customHeight="1">
      <c r="B4" s="280"/>
      <c r="C4" s="281" t="s">
        <v>337</v>
      </c>
      <c r="D4" s="281"/>
      <c r="E4" s="281"/>
      <c r="F4" s="281"/>
      <c r="G4" s="281"/>
      <c r="H4" s="281"/>
      <c r="I4" s="281"/>
      <c r="J4" s="281"/>
      <c r="K4" s="282"/>
    </row>
    <row r="5" s="1" customFormat="1" ht="5.25" customHeight="1">
      <c r="B5" s="280"/>
      <c r="C5" s="283"/>
      <c r="D5" s="283"/>
      <c r="E5" s="283"/>
      <c r="F5" s="283"/>
      <c r="G5" s="283"/>
      <c r="H5" s="283"/>
      <c r="I5" s="283"/>
      <c r="J5" s="283"/>
      <c r="K5" s="282"/>
    </row>
    <row r="6" s="1" customFormat="1" ht="15" customHeight="1">
      <c r="B6" s="280"/>
      <c r="C6" s="284" t="s">
        <v>338</v>
      </c>
      <c r="D6" s="284"/>
      <c r="E6" s="284"/>
      <c r="F6" s="284"/>
      <c r="G6" s="284"/>
      <c r="H6" s="284"/>
      <c r="I6" s="284"/>
      <c r="J6" s="284"/>
      <c r="K6" s="282"/>
    </row>
    <row r="7" s="1" customFormat="1" ht="15" customHeight="1">
      <c r="B7" s="285"/>
      <c r="C7" s="284" t="s">
        <v>339</v>
      </c>
      <c r="D7" s="284"/>
      <c r="E7" s="284"/>
      <c r="F7" s="284"/>
      <c r="G7" s="284"/>
      <c r="H7" s="284"/>
      <c r="I7" s="284"/>
      <c r="J7" s="284"/>
      <c r="K7" s="282"/>
    </row>
    <row r="8" s="1" customFormat="1" ht="12.75" customHeight="1">
      <c r="B8" s="285"/>
      <c r="C8" s="284"/>
      <c r="D8" s="284"/>
      <c r="E8" s="284"/>
      <c r="F8" s="284"/>
      <c r="G8" s="284"/>
      <c r="H8" s="284"/>
      <c r="I8" s="284"/>
      <c r="J8" s="284"/>
      <c r="K8" s="282"/>
    </row>
    <row r="9" s="1" customFormat="1" ht="15" customHeight="1">
      <c r="B9" s="285"/>
      <c r="C9" s="284" t="s">
        <v>340</v>
      </c>
      <c r="D9" s="284"/>
      <c r="E9" s="284"/>
      <c r="F9" s="284"/>
      <c r="G9" s="284"/>
      <c r="H9" s="284"/>
      <c r="I9" s="284"/>
      <c r="J9" s="284"/>
      <c r="K9" s="282"/>
    </row>
    <row r="10" s="1" customFormat="1" ht="15" customHeight="1">
      <c r="B10" s="285"/>
      <c r="C10" s="284"/>
      <c r="D10" s="284" t="s">
        <v>341</v>
      </c>
      <c r="E10" s="284"/>
      <c r="F10" s="284"/>
      <c r="G10" s="284"/>
      <c r="H10" s="284"/>
      <c r="I10" s="284"/>
      <c r="J10" s="284"/>
      <c r="K10" s="282"/>
    </row>
    <row r="11" s="1" customFormat="1" ht="15" customHeight="1">
      <c r="B11" s="285"/>
      <c r="C11" s="286"/>
      <c r="D11" s="284" t="s">
        <v>342</v>
      </c>
      <c r="E11" s="284"/>
      <c r="F11" s="284"/>
      <c r="G11" s="284"/>
      <c r="H11" s="284"/>
      <c r="I11" s="284"/>
      <c r="J11" s="284"/>
      <c r="K11" s="282"/>
    </row>
    <row r="12" s="1" customFormat="1" ht="15" customHeight="1">
      <c r="B12" s="285"/>
      <c r="C12" s="286"/>
      <c r="D12" s="284"/>
      <c r="E12" s="284"/>
      <c r="F12" s="284"/>
      <c r="G12" s="284"/>
      <c r="H12" s="284"/>
      <c r="I12" s="284"/>
      <c r="J12" s="284"/>
      <c r="K12" s="282"/>
    </row>
    <row r="13" s="1" customFormat="1" ht="15" customHeight="1">
      <c r="B13" s="285"/>
      <c r="C13" s="286"/>
      <c r="D13" s="287" t="s">
        <v>343</v>
      </c>
      <c r="E13" s="284"/>
      <c r="F13" s="284"/>
      <c r="G13" s="284"/>
      <c r="H13" s="284"/>
      <c r="I13" s="284"/>
      <c r="J13" s="284"/>
      <c r="K13" s="282"/>
    </row>
    <row r="14" s="1" customFormat="1" ht="12.75" customHeight="1">
      <c r="B14" s="285"/>
      <c r="C14" s="286"/>
      <c r="D14" s="286"/>
      <c r="E14" s="286"/>
      <c r="F14" s="286"/>
      <c r="G14" s="286"/>
      <c r="H14" s="286"/>
      <c r="I14" s="286"/>
      <c r="J14" s="286"/>
      <c r="K14" s="282"/>
    </row>
    <row r="15" s="1" customFormat="1" ht="15" customHeight="1">
      <c r="B15" s="285"/>
      <c r="C15" s="286"/>
      <c r="D15" s="284" t="s">
        <v>344</v>
      </c>
      <c r="E15" s="284"/>
      <c r="F15" s="284"/>
      <c r="G15" s="284"/>
      <c r="H15" s="284"/>
      <c r="I15" s="284"/>
      <c r="J15" s="284"/>
      <c r="K15" s="282"/>
    </row>
    <row r="16" s="1" customFormat="1" ht="15" customHeight="1">
      <c r="B16" s="285"/>
      <c r="C16" s="286"/>
      <c r="D16" s="284" t="s">
        <v>345</v>
      </c>
      <c r="E16" s="284"/>
      <c r="F16" s="284"/>
      <c r="G16" s="284"/>
      <c r="H16" s="284"/>
      <c r="I16" s="284"/>
      <c r="J16" s="284"/>
      <c r="K16" s="282"/>
    </row>
    <row r="17" s="1" customFormat="1" ht="15" customHeight="1">
      <c r="B17" s="285"/>
      <c r="C17" s="286"/>
      <c r="D17" s="284" t="s">
        <v>346</v>
      </c>
      <c r="E17" s="284"/>
      <c r="F17" s="284"/>
      <c r="G17" s="284"/>
      <c r="H17" s="284"/>
      <c r="I17" s="284"/>
      <c r="J17" s="284"/>
      <c r="K17" s="282"/>
    </row>
    <row r="18" s="1" customFormat="1" ht="15" customHeight="1">
      <c r="B18" s="285"/>
      <c r="C18" s="286"/>
      <c r="D18" s="286"/>
      <c r="E18" s="288" t="s">
        <v>77</v>
      </c>
      <c r="F18" s="284" t="s">
        <v>347</v>
      </c>
      <c r="G18" s="284"/>
      <c r="H18" s="284"/>
      <c r="I18" s="284"/>
      <c r="J18" s="284"/>
      <c r="K18" s="282"/>
    </row>
    <row r="19" s="1" customFormat="1" ht="15" customHeight="1">
      <c r="B19" s="285"/>
      <c r="C19" s="286"/>
      <c r="D19" s="286"/>
      <c r="E19" s="288" t="s">
        <v>348</v>
      </c>
      <c r="F19" s="284" t="s">
        <v>349</v>
      </c>
      <c r="G19" s="284"/>
      <c r="H19" s="284"/>
      <c r="I19" s="284"/>
      <c r="J19" s="284"/>
      <c r="K19" s="282"/>
    </row>
    <row r="20" s="1" customFormat="1" ht="15" customHeight="1">
      <c r="B20" s="285"/>
      <c r="C20" s="286"/>
      <c r="D20" s="286"/>
      <c r="E20" s="288" t="s">
        <v>350</v>
      </c>
      <c r="F20" s="284" t="s">
        <v>351</v>
      </c>
      <c r="G20" s="284"/>
      <c r="H20" s="284"/>
      <c r="I20" s="284"/>
      <c r="J20" s="284"/>
      <c r="K20" s="282"/>
    </row>
    <row r="21" s="1" customFormat="1" ht="15" customHeight="1">
      <c r="B21" s="285"/>
      <c r="C21" s="286"/>
      <c r="D21" s="286"/>
      <c r="E21" s="288" t="s">
        <v>352</v>
      </c>
      <c r="F21" s="284" t="s">
        <v>353</v>
      </c>
      <c r="G21" s="284"/>
      <c r="H21" s="284"/>
      <c r="I21" s="284"/>
      <c r="J21" s="284"/>
      <c r="K21" s="282"/>
    </row>
    <row r="22" s="1" customFormat="1" ht="15" customHeight="1">
      <c r="B22" s="285"/>
      <c r="C22" s="286"/>
      <c r="D22" s="286"/>
      <c r="E22" s="288" t="s">
        <v>354</v>
      </c>
      <c r="F22" s="284" t="s">
        <v>355</v>
      </c>
      <c r="G22" s="284"/>
      <c r="H22" s="284"/>
      <c r="I22" s="284"/>
      <c r="J22" s="284"/>
      <c r="K22" s="282"/>
    </row>
    <row r="23" s="1" customFormat="1" ht="15" customHeight="1">
      <c r="B23" s="285"/>
      <c r="C23" s="286"/>
      <c r="D23" s="286"/>
      <c r="E23" s="288" t="s">
        <v>356</v>
      </c>
      <c r="F23" s="284" t="s">
        <v>357</v>
      </c>
      <c r="G23" s="284"/>
      <c r="H23" s="284"/>
      <c r="I23" s="284"/>
      <c r="J23" s="284"/>
      <c r="K23" s="282"/>
    </row>
    <row r="24" s="1" customFormat="1" ht="12.75" customHeight="1">
      <c r="B24" s="285"/>
      <c r="C24" s="286"/>
      <c r="D24" s="286"/>
      <c r="E24" s="286"/>
      <c r="F24" s="286"/>
      <c r="G24" s="286"/>
      <c r="H24" s="286"/>
      <c r="I24" s="286"/>
      <c r="J24" s="286"/>
      <c r="K24" s="282"/>
    </row>
    <row r="25" s="1" customFormat="1" ht="15" customHeight="1">
      <c r="B25" s="285"/>
      <c r="C25" s="284" t="s">
        <v>358</v>
      </c>
      <c r="D25" s="284"/>
      <c r="E25" s="284"/>
      <c r="F25" s="284"/>
      <c r="G25" s="284"/>
      <c r="H25" s="284"/>
      <c r="I25" s="284"/>
      <c r="J25" s="284"/>
      <c r="K25" s="282"/>
    </row>
    <row r="26" s="1" customFormat="1" ht="15" customHeight="1">
      <c r="B26" s="285"/>
      <c r="C26" s="284" t="s">
        <v>359</v>
      </c>
      <c r="D26" s="284"/>
      <c r="E26" s="284"/>
      <c r="F26" s="284"/>
      <c r="G26" s="284"/>
      <c r="H26" s="284"/>
      <c r="I26" s="284"/>
      <c r="J26" s="284"/>
      <c r="K26" s="282"/>
    </row>
    <row r="27" s="1" customFormat="1" ht="15" customHeight="1">
      <c r="B27" s="285"/>
      <c r="C27" s="284"/>
      <c r="D27" s="284" t="s">
        <v>360</v>
      </c>
      <c r="E27" s="284"/>
      <c r="F27" s="284"/>
      <c r="G27" s="284"/>
      <c r="H27" s="284"/>
      <c r="I27" s="284"/>
      <c r="J27" s="284"/>
      <c r="K27" s="282"/>
    </row>
    <row r="28" s="1" customFormat="1" ht="15" customHeight="1">
      <c r="B28" s="285"/>
      <c r="C28" s="286"/>
      <c r="D28" s="284" t="s">
        <v>361</v>
      </c>
      <c r="E28" s="284"/>
      <c r="F28" s="284"/>
      <c r="G28" s="284"/>
      <c r="H28" s="284"/>
      <c r="I28" s="284"/>
      <c r="J28" s="284"/>
      <c r="K28" s="282"/>
    </row>
    <row r="29" s="1" customFormat="1" ht="12.75" customHeight="1">
      <c r="B29" s="285"/>
      <c r="C29" s="286"/>
      <c r="D29" s="286"/>
      <c r="E29" s="286"/>
      <c r="F29" s="286"/>
      <c r="G29" s="286"/>
      <c r="H29" s="286"/>
      <c r="I29" s="286"/>
      <c r="J29" s="286"/>
      <c r="K29" s="282"/>
    </row>
    <row r="30" s="1" customFormat="1" ht="15" customHeight="1">
      <c r="B30" s="285"/>
      <c r="C30" s="286"/>
      <c r="D30" s="284" t="s">
        <v>362</v>
      </c>
      <c r="E30" s="284"/>
      <c r="F30" s="284"/>
      <c r="G30" s="284"/>
      <c r="H30" s="284"/>
      <c r="I30" s="284"/>
      <c r="J30" s="284"/>
      <c r="K30" s="282"/>
    </row>
    <row r="31" s="1" customFormat="1" ht="15" customHeight="1">
      <c r="B31" s="285"/>
      <c r="C31" s="286"/>
      <c r="D31" s="284" t="s">
        <v>363</v>
      </c>
      <c r="E31" s="284"/>
      <c r="F31" s="284"/>
      <c r="G31" s="284"/>
      <c r="H31" s="284"/>
      <c r="I31" s="284"/>
      <c r="J31" s="284"/>
      <c r="K31" s="282"/>
    </row>
    <row r="32" s="1" customFormat="1" ht="12.75" customHeight="1">
      <c r="B32" s="285"/>
      <c r="C32" s="286"/>
      <c r="D32" s="286"/>
      <c r="E32" s="286"/>
      <c r="F32" s="286"/>
      <c r="G32" s="286"/>
      <c r="H32" s="286"/>
      <c r="I32" s="286"/>
      <c r="J32" s="286"/>
      <c r="K32" s="282"/>
    </row>
    <row r="33" s="1" customFormat="1" ht="15" customHeight="1">
      <c r="B33" s="285"/>
      <c r="C33" s="286"/>
      <c r="D33" s="284" t="s">
        <v>364</v>
      </c>
      <c r="E33" s="284"/>
      <c r="F33" s="284"/>
      <c r="G33" s="284"/>
      <c r="H33" s="284"/>
      <c r="I33" s="284"/>
      <c r="J33" s="284"/>
      <c r="K33" s="282"/>
    </row>
    <row r="34" s="1" customFormat="1" ht="15" customHeight="1">
      <c r="B34" s="285"/>
      <c r="C34" s="286"/>
      <c r="D34" s="284" t="s">
        <v>365</v>
      </c>
      <c r="E34" s="284"/>
      <c r="F34" s="284"/>
      <c r="G34" s="284"/>
      <c r="H34" s="284"/>
      <c r="I34" s="284"/>
      <c r="J34" s="284"/>
      <c r="K34" s="282"/>
    </row>
    <row r="35" s="1" customFormat="1" ht="15" customHeight="1">
      <c r="B35" s="285"/>
      <c r="C35" s="286"/>
      <c r="D35" s="284" t="s">
        <v>366</v>
      </c>
      <c r="E35" s="284"/>
      <c r="F35" s="284"/>
      <c r="G35" s="284"/>
      <c r="H35" s="284"/>
      <c r="I35" s="284"/>
      <c r="J35" s="284"/>
      <c r="K35" s="282"/>
    </row>
    <row r="36" s="1" customFormat="1" ht="15" customHeight="1">
      <c r="B36" s="285"/>
      <c r="C36" s="286"/>
      <c r="D36" s="284"/>
      <c r="E36" s="287" t="s">
        <v>97</v>
      </c>
      <c r="F36" s="284"/>
      <c r="G36" s="284" t="s">
        <v>367</v>
      </c>
      <c r="H36" s="284"/>
      <c r="I36" s="284"/>
      <c r="J36" s="284"/>
      <c r="K36" s="282"/>
    </row>
    <row r="37" s="1" customFormat="1" ht="30.75" customHeight="1">
      <c r="B37" s="285"/>
      <c r="C37" s="286"/>
      <c r="D37" s="284"/>
      <c r="E37" s="287" t="s">
        <v>368</v>
      </c>
      <c r="F37" s="284"/>
      <c r="G37" s="284" t="s">
        <v>369</v>
      </c>
      <c r="H37" s="284"/>
      <c r="I37" s="284"/>
      <c r="J37" s="284"/>
      <c r="K37" s="282"/>
    </row>
    <row r="38" s="1" customFormat="1" ht="15" customHeight="1">
      <c r="B38" s="285"/>
      <c r="C38" s="286"/>
      <c r="D38" s="284"/>
      <c r="E38" s="287" t="s">
        <v>51</v>
      </c>
      <c r="F38" s="284"/>
      <c r="G38" s="284" t="s">
        <v>370</v>
      </c>
      <c r="H38" s="284"/>
      <c r="I38" s="284"/>
      <c r="J38" s="284"/>
      <c r="K38" s="282"/>
    </row>
    <row r="39" s="1" customFormat="1" ht="15" customHeight="1">
      <c r="B39" s="285"/>
      <c r="C39" s="286"/>
      <c r="D39" s="284"/>
      <c r="E39" s="287" t="s">
        <v>52</v>
      </c>
      <c r="F39" s="284"/>
      <c r="G39" s="284" t="s">
        <v>371</v>
      </c>
      <c r="H39" s="284"/>
      <c r="I39" s="284"/>
      <c r="J39" s="284"/>
      <c r="K39" s="282"/>
    </row>
    <row r="40" s="1" customFormat="1" ht="15" customHeight="1">
      <c r="B40" s="285"/>
      <c r="C40" s="286"/>
      <c r="D40" s="284"/>
      <c r="E40" s="287" t="s">
        <v>98</v>
      </c>
      <c r="F40" s="284"/>
      <c r="G40" s="284" t="s">
        <v>372</v>
      </c>
      <c r="H40" s="284"/>
      <c r="I40" s="284"/>
      <c r="J40" s="284"/>
      <c r="K40" s="282"/>
    </row>
    <row r="41" s="1" customFormat="1" ht="15" customHeight="1">
      <c r="B41" s="285"/>
      <c r="C41" s="286"/>
      <c r="D41" s="284"/>
      <c r="E41" s="287" t="s">
        <v>99</v>
      </c>
      <c r="F41" s="284"/>
      <c r="G41" s="284" t="s">
        <v>373</v>
      </c>
      <c r="H41" s="284"/>
      <c r="I41" s="284"/>
      <c r="J41" s="284"/>
      <c r="K41" s="282"/>
    </row>
    <row r="42" s="1" customFormat="1" ht="15" customHeight="1">
      <c r="B42" s="285"/>
      <c r="C42" s="286"/>
      <c r="D42" s="284"/>
      <c r="E42" s="287" t="s">
        <v>374</v>
      </c>
      <c r="F42" s="284"/>
      <c r="G42" s="284" t="s">
        <v>375</v>
      </c>
      <c r="H42" s="284"/>
      <c r="I42" s="284"/>
      <c r="J42" s="284"/>
      <c r="K42" s="282"/>
    </row>
    <row r="43" s="1" customFormat="1" ht="15" customHeight="1">
      <c r="B43" s="285"/>
      <c r="C43" s="286"/>
      <c r="D43" s="284"/>
      <c r="E43" s="287"/>
      <c r="F43" s="284"/>
      <c r="G43" s="284" t="s">
        <v>376</v>
      </c>
      <c r="H43" s="284"/>
      <c r="I43" s="284"/>
      <c r="J43" s="284"/>
      <c r="K43" s="282"/>
    </row>
    <row r="44" s="1" customFormat="1" ht="15" customHeight="1">
      <c r="B44" s="285"/>
      <c r="C44" s="286"/>
      <c r="D44" s="284"/>
      <c r="E44" s="287" t="s">
        <v>377</v>
      </c>
      <c r="F44" s="284"/>
      <c r="G44" s="284" t="s">
        <v>378</v>
      </c>
      <c r="H44" s="284"/>
      <c r="I44" s="284"/>
      <c r="J44" s="284"/>
      <c r="K44" s="282"/>
    </row>
    <row r="45" s="1" customFormat="1" ht="15" customHeight="1">
      <c r="B45" s="285"/>
      <c r="C45" s="286"/>
      <c r="D45" s="284"/>
      <c r="E45" s="287" t="s">
        <v>101</v>
      </c>
      <c r="F45" s="284"/>
      <c r="G45" s="284" t="s">
        <v>379</v>
      </c>
      <c r="H45" s="284"/>
      <c r="I45" s="284"/>
      <c r="J45" s="284"/>
      <c r="K45" s="282"/>
    </row>
    <row r="46" s="1" customFormat="1" ht="12.75" customHeight="1">
      <c r="B46" s="285"/>
      <c r="C46" s="286"/>
      <c r="D46" s="284"/>
      <c r="E46" s="284"/>
      <c r="F46" s="284"/>
      <c r="G46" s="284"/>
      <c r="H46" s="284"/>
      <c r="I46" s="284"/>
      <c r="J46" s="284"/>
      <c r="K46" s="282"/>
    </row>
    <row r="47" s="1" customFormat="1" ht="15" customHeight="1">
      <c r="B47" s="285"/>
      <c r="C47" s="286"/>
      <c r="D47" s="284" t="s">
        <v>380</v>
      </c>
      <c r="E47" s="284"/>
      <c r="F47" s="284"/>
      <c r="G47" s="284"/>
      <c r="H47" s="284"/>
      <c r="I47" s="284"/>
      <c r="J47" s="284"/>
      <c r="K47" s="282"/>
    </row>
    <row r="48" s="1" customFormat="1" ht="15" customHeight="1">
      <c r="B48" s="285"/>
      <c r="C48" s="286"/>
      <c r="D48" s="286"/>
      <c r="E48" s="284" t="s">
        <v>381</v>
      </c>
      <c r="F48" s="284"/>
      <c r="G48" s="284"/>
      <c r="H48" s="284"/>
      <c r="I48" s="284"/>
      <c r="J48" s="284"/>
      <c r="K48" s="282"/>
    </row>
    <row r="49" s="1" customFormat="1" ht="15" customHeight="1">
      <c r="B49" s="285"/>
      <c r="C49" s="286"/>
      <c r="D49" s="286"/>
      <c r="E49" s="284" t="s">
        <v>382</v>
      </c>
      <c r="F49" s="284"/>
      <c r="G49" s="284"/>
      <c r="H49" s="284"/>
      <c r="I49" s="284"/>
      <c r="J49" s="284"/>
      <c r="K49" s="282"/>
    </row>
    <row r="50" s="1" customFormat="1" ht="15" customHeight="1">
      <c r="B50" s="285"/>
      <c r="C50" s="286"/>
      <c r="D50" s="286"/>
      <c r="E50" s="284" t="s">
        <v>383</v>
      </c>
      <c r="F50" s="284"/>
      <c r="G50" s="284"/>
      <c r="H50" s="284"/>
      <c r="I50" s="284"/>
      <c r="J50" s="284"/>
      <c r="K50" s="282"/>
    </row>
    <row r="51" s="1" customFormat="1" ht="15" customHeight="1">
      <c r="B51" s="285"/>
      <c r="C51" s="286"/>
      <c r="D51" s="284" t="s">
        <v>384</v>
      </c>
      <c r="E51" s="284"/>
      <c r="F51" s="284"/>
      <c r="G51" s="284"/>
      <c r="H51" s="284"/>
      <c r="I51" s="284"/>
      <c r="J51" s="284"/>
      <c r="K51" s="282"/>
    </row>
    <row r="52" s="1" customFormat="1" ht="25.5" customHeight="1">
      <c r="B52" s="280"/>
      <c r="C52" s="281" t="s">
        <v>385</v>
      </c>
      <c r="D52" s="281"/>
      <c r="E52" s="281"/>
      <c r="F52" s="281"/>
      <c r="G52" s="281"/>
      <c r="H52" s="281"/>
      <c r="I52" s="281"/>
      <c r="J52" s="281"/>
      <c r="K52" s="282"/>
    </row>
    <row r="53" s="1" customFormat="1" ht="5.25" customHeight="1">
      <c r="B53" s="280"/>
      <c r="C53" s="283"/>
      <c r="D53" s="283"/>
      <c r="E53" s="283"/>
      <c r="F53" s="283"/>
      <c r="G53" s="283"/>
      <c r="H53" s="283"/>
      <c r="I53" s="283"/>
      <c r="J53" s="283"/>
      <c r="K53" s="282"/>
    </row>
    <row r="54" s="1" customFormat="1" ht="15" customHeight="1">
      <c r="B54" s="280"/>
      <c r="C54" s="284" t="s">
        <v>386</v>
      </c>
      <c r="D54" s="284"/>
      <c r="E54" s="284"/>
      <c r="F54" s="284"/>
      <c r="G54" s="284"/>
      <c r="H54" s="284"/>
      <c r="I54" s="284"/>
      <c r="J54" s="284"/>
      <c r="K54" s="282"/>
    </row>
    <row r="55" s="1" customFormat="1" ht="15" customHeight="1">
      <c r="B55" s="280"/>
      <c r="C55" s="284" t="s">
        <v>387</v>
      </c>
      <c r="D55" s="284"/>
      <c r="E55" s="284"/>
      <c r="F55" s="284"/>
      <c r="G55" s="284"/>
      <c r="H55" s="284"/>
      <c r="I55" s="284"/>
      <c r="J55" s="284"/>
      <c r="K55" s="282"/>
    </row>
    <row r="56" s="1" customFormat="1" ht="12.75" customHeight="1">
      <c r="B56" s="280"/>
      <c r="C56" s="284"/>
      <c r="D56" s="284"/>
      <c r="E56" s="284"/>
      <c r="F56" s="284"/>
      <c r="G56" s="284"/>
      <c r="H56" s="284"/>
      <c r="I56" s="284"/>
      <c r="J56" s="284"/>
      <c r="K56" s="282"/>
    </row>
    <row r="57" s="1" customFormat="1" ht="15" customHeight="1">
      <c r="B57" s="280"/>
      <c r="C57" s="284" t="s">
        <v>388</v>
      </c>
      <c r="D57" s="284"/>
      <c r="E57" s="284"/>
      <c r="F57" s="284"/>
      <c r="G57" s="284"/>
      <c r="H57" s="284"/>
      <c r="I57" s="284"/>
      <c r="J57" s="284"/>
      <c r="K57" s="282"/>
    </row>
    <row r="58" s="1" customFormat="1" ht="15" customHeight="1">
      <c r="B58" s="280"/>
      <c r="C58" s="286"/>
      <c r="D58" s="284" t="s">
        <v>389</v>
      </c>
      <c r="E58" s="284"/>
      <c r="F58" s="284"/>
      <c r="G58" s="284"/>
      <c r="H58" s="284"/>
      <c r="I58" s="284"/>
      <c r="J58" s="284"/>
      <c r="K58" s="282"/>
    </row>
    <row r="59" s="1" customFormat="1" ht="15" customHeight="1">
      <c r="B59" s="280"/>
      <c r="C59" s="286"/>
      <c r="D59" s="284" t="s">
        <v>390</v>
      </c>
      <c r="E59" s="284"/>
      <c r="F59" s="284"/>
      <c r="G59" s="284"/>
      <c r="H59" s="284"/>
      <c r="I59" s="284"/>
      <c r="J59" s="284"/>
      <c r="K59" s="282"/>
    </row>
    <row r="60" s="1" customFormat="1" ht="15" customHeight="1">
      <c r="B60" s="280"/>
      <c r="C60" s="286"/>
      <c r="D60" s="284" t="s">
        <v>391</v>
      </c>
      <c r="E60" s="284"/>
      <c r="F60" s="284"/>
      <c r="G60" s="284"/>
      <c r="H60" s="284"/>
      <c r="I60" s="284"/>
      <c r="J60" s="284"/>
      <c r="K60" s="282"/>
    </row>
    <row r="61" s="1" customFormat="1" ht="15" customHeight="1">
      <c r="B61" s="280"/>
      <c r="C61" s="286"/>
      <c r="D61" s="284" t="s">
        <v>392</v>
      </c>
      <c r="E61" s="284"/>
      <c r="F61" s="284"/>
      <c r="G61" s="284"/>
      <c r="H61" s="284"/>
      <c r="I61" s="284"/>
      <c r="J61" s="284"/>
      <c r="K61" s="282"/>
    </row>
    <row r="62" s="1" customFormat="1" ht="15" customHeight="1">
      <c r="B62" s="280"/>
      <c r="C62" s="286"/>
      <c r="D62" s="289" t="s">
        <v>393</v>
      </c>
      <c r="E62" s="289"/>
      <c r="F62" s="289"/>
      <c r="G62" s="289"/>
      <c r="H62" s="289"/>
      <c r="I62" s="289"/>
      <c r="J62" s="289"/>
      <c r="K62" s="282"/>
    </row>
    <row r="63" s="1" customFormat="1" ht="15" customHeight="1">
      <c r="B63" s="280"/>
      <c r="C63" s="286"/>
      <c r="D63" s="284" t="s">
        <v>394</v>
      </c>
      <c r="E63" s="284"/>
      <c r="F63" s="284"/>
      <c r="G63" s="284"/>
      <c r="H63" s="284"/>
      <c r="I63" s="284"/>
      <c r="J63" s="284"/>
      <c r="K63" s="282"/>
    </row>
    <row r="64" s="1" customFormat="1" ht="12.75" customHeight="1">
      <c r="B64" s="280"/>
      <c r="C64" s="286"/>
      <c r="D64" s="286"/>
      <c r="E64" s="290"/>
      <c r="F64" s="286"/>
      <c r="G64" s="286"/>
      <c r="H64" s="286"/>
      <c r="I64" s="286"/>
      <c r="J64" s="286"/>
      <c r="K64" s="282"/>
    </row>
    <row r="65" s="1" customFormat="1" ht="15" customHeight="1">
      <c r="B65" s="280"/>
      <c r="C65" s="286"/>
      <c r="D65" s="284" t="s">
        <v>395</v>
      </c>
      <c r="E65" s="284"/>
      <c r="F65" s="284"/>
      <c r="G65" s="284"/>
      <c r="H65" s="284"/>
      <c r="I65" s="284"/>
      <c r="J65" s="284"/>
      <c r="K65" s="282"/>
    </row>
    <row r="66" s="1" customFormat="1" ht="15" customHeight="1">
      <c r="B66" s="280"/>
      <c r="C66" s="286"/>
      <c r="D66" s="289" t="s">
        <v>396</v>
      </c>
      <c r="E66" s="289"/>
      <c r="F66" s="289"/>
      <c r="G66" s="289"/>
      <c r="H66" s="289"/>
      <c r="I66" s="289"/>
      <c r="J66" s="289"/>
      <c r="K66" s="282"/>
    </row>
    <row r="67" s="1" customFormat="1" ht="15" customHeight="1">
      <c r="B67" s="280"/>
      <c r="C67" s="286"/>
      <c r="D67" s="284" t="s">
        <v>397</v>
      </c>
      <c r="E67" s="284"/>
      <c r="F67" s="284"/>
      <c r="G67" s="284"/>
      <c r="H67" s="284"/>
      <c r="I67" s="284"/>
      <c r="J67" s="284"/>
      <c r="K67" s="282"/>
    </row>
    <row r="68" s="1" customFormat="1" ht="15" customHeight="1">
      <c r="B68" s="280"/>
      <c r="C68" s="286"/>
      <c r="D68" s="284" t="s">
        <v>398</v>
      </c>
      <c r="E68" s="284"/>
      <c r="F68" s="284"/>
      <c r="G68" s="284"/>
      <c r="H68" s="284"/>
      <c r="I68" s="284"/>
      <c r="J68" s="284"/>
      <c r="K68" s="282"/>
    </row>
    <row r="69" s="1" customFormat="1" ht="15" customHeight="1">
      <c r="B69" s="280"/>
      <c r="C69" s="286"/>
      <c r="D69" s="284" t="s">
        <v>399</v>
      </c>
      <c r="E69" s="284"/>
      <c r="F69" s="284"/>
      <c r="G69" s="284"/>
      <c r="H69" s="284"/>
      <c r="I69" s="284"/>
      <c r="J69" s="284"/>
      <c r="K69" s="282"/>
    </row>
    <row r="70" s="1" customFormat="1" ht="15" customHeight="1">
      <c r="B70" s="280"/>
      <c r="C70" s="286"/>
      <c r="D70" s="284" t="s">
        <v>400</v>
      </c>
      <c r="E70" s="284"/>
      <c r="F70" s="284"/>
      <c r="G70" s="284"/>
      <c r="H70" s="284"/>
      <c r="I70" s="284"/>
      <c r="J70" s="284"/>
      <c r="K70" s="282"/>
    </row>
    <row r="71" s="1" customFormat="1" ht="12.75" customHeight="1">
      <c r="B71" s="291"/>
      <c r="C71" s="292"/>
      <c r="D71" s="292"/>
      <c r="E71" s="292"/>
      <c r="F71" s="292"/>
      <c r="G71" s="292"/>
      <c r="H71" s="292"/>
      <c r="I71" s="292"/>
      <c r="J71" s="292"/>
      <c r="K71" s="293"/>
    </row>
    <row r="72" s="1" customFormat="1" ht="18.75" customHeight="1">
      <c r="B72" s="294"/>
      <c r="C72" s="294"/>
      <c r="D72" s="294"/>
      <c r="E72" s="294"/>
      <c r="F72" s="294"/>
      <c r="G72" s="294"/>
      <c r="H72" s="294"/>
      <c r="I72" s="294"/>
      <c r="J72" s="294"/>
      <c r="K72" s="295"/>
    </row>
    <row r="73" s="1" customFormat="1" ht="18.75" customHeight="1">
      <c r="B73" s="295"/>
      <c r="C73" s="295"/>
      <c r="D73" s="295"/>
      <c r="E73" s="295"/>
      <c r="F73" s="295"/>
      <c r="G73" s="295"/>
      <c r="H73" s="295"/>
      <c r="I73" s="295"/>
      <c r="J73" s="295"/>
      <c r="K73" s="295"/>
    </row>
    <row r="74" s="1" customFormat="1" ht="7.5" customHeight="1">
      <c r="B74" s="296"/>
      <c r="C74" s="297"/>
      <c r="D74" s="297"/>
      <c r="E74" s="297"/>
      <c r="F74" s="297"/>
      <c r="G74" s="297"/>
      <c r="H74" s="297"/>
      <c r="I74" s="297"/>
      <c r="J74" s="297"/>
      <c r="K74" s="298"/>
    </row>
    <row r="75" s="1" customFormat="1" ht="45" customHeight="1">
      <c r="B75" s="299"/>
      <c r="C75" s="300" t="s">
        <v>401</v>
      </c>
      <c r="D75" s="300"/>
      <c r="E75" s="300"/>
      <c r="F75" s="300"/>
      <c r="G75" s="300"/>
      <c r="H75" s="300"/>
      <c r="I75" s="300"/>
      <c r="J75" s="300"/>
      <c r="K75" s="301"/>
    </row>
    <row r="76" s="1" customFormat="1" ht="17.25" customHeight="1">
      <c r="B76" s="299"/>
      <c r="C76" s="302" t="s">
        <v>402</v>
      </c>
      <c r="D76" s="302"/>
      <c r="E76" s="302"/>
      <c r="F76" s="302" t="s">
        <v>403</v>
      </c>
      <c r="G76" s="303"/>
      <c r="H76" s="302" t="s">
        <v>52</v>
      </c>
      <c r="I76" s="302" t="s">
        <v>55</v>
      </c>
      <c r="J76" s="302" t="s">
        <v>404</v>
      </c>
      <c r="K76" s="301"/>
    </row>
    <row r="77" s="1" customFormat="1" ht="17.25" customHeight="1">
      <c r="B77" s="299"/>
      <c r="C77" s="304" t="s">
        <v>405</v>
      </c>
      <c r="D77" s="304"/>
      <c r="E77" s="304"/>
      <c r="F77" s="305" t="s">
        <v>406</v>
      </c>
      <c r="G77" s="306"/>
      <c r="H77" s="304"/>
      <c r="I77" s="304"/>
      <c r="J77" s="304" t="s">
        <v>407</v>
      </c>
      <c r="K77" s="301"/>
    </row>
    <row r="78" s="1" customFormat="1" ht="5.25" customHeight="1">
      <c r="B78" s="299"/>
      <c r="C78" s="307"/>
      <c r="D78" s="307"/>
      <c r="E78" s="307"/>
      <c r="F78" s="307"/>
      <c r="G78" s="308"/>
      <c r="H78" s="307"/>
      <c r="I78" s="307"/>
      <c r="J78" s="307"/>
      <c r="K78" s="301"/>
    </row>
    <row r="79" s="1" customFormat="1" ht="15" customHeight="1">
      <c r="B79" s="299"/>
      <c r="C79" s="287" t="s">
        <v>51</v>
      </c>
      <c r="D79" s="309"/>
      <c r="E79" s="309"/>
      <c r="F79" s="310" t="s">
        <v>408</v>
      </c>
      <c r="G79" s="311"/>
      <c r="H79" s="287" t="s">
        <v>409</v>
      </c>
      <c r="I79" s="287" t="s">
        <v>410</v>
      </c>
      <c r="J79" s="287">
        <v>20</v>
      </c>
      <c r="K79" s="301"/>
    </row>
    <row r="80" s="1" customFormat="1" ht="15" customHeight="1">
      <c r="B80" s="299"/>
      <c r="C80" s="287" t="s">
        <v>411</v>
      </c>
      <c r="D80" s="287"/>
      <c r="E80" s="287"/>
      <c r="F80" s="310" t="s">
        <v>408</v>
      </c>
      <c r="G80" s="311"/>
      <c r="H80" s="287" t="s">
        <v>412</v>
      </c>
      <c r="I80" s="287" t="s">
        <v>410</v>
      </c>
      <c r="J80" s="287">
        <v>120</v>
      </c>
      <c r="K80" s="301"/>
    </row>
    <row r="81" s="1" customFormat="1" ht="15" customHeight="1">
      <c r="B81" s="312"/>
      <c r="C81" s="287" t="s">
        <v>413</v>
      </c>
      <c r="D81" s="287"/>
      <c r="E81" s="287"/>
      <c r="F81" s="310" t="s">
        <v>414</v>
      </c>
      <c r="G81" s="311"/>
      <c r="H81" s="287" t="s">
        <v>415</v>
      </c>
      <c r="I81" s="287" t="s">
        <v>410</v>
      </c>
      <c r="J81" s="287">
        <v>50</v>
      </c>
      <c r="K81" s="301"/>
    </row>
    <row r="82" s="1" customFormat="1" ht="15" customHeight="1">
      <c r="B82" s="312"/>
      <c r="C82" s="287" t="s">
        <v>416</v>
      </c>
      <c r="D82" s="287"/>
      <c r="E82" s="287"/>
      <c r="F82" s="310" t="s">
        <v>408</v>
      </c>
      <c r="G82" s="311"/>
      <c r="H82" s="287" t="s">
        <v>417</v>
      </c>
      <c r="I82" s="287" t="s">
        <v>418</v>
      </c>
      <c r="J82" s="287"/>
      <c r="K82" s="301"/>
    </row>
    <row r="83" s="1" customFormat="1" ht="15" customHeight="1">
      <c r="B83" s="312"/>
      <c r="C83" s="313" t="s">
        <v>419</v>
      </c>
      <c r="D83" s="313"/>
      <c r="E83" s="313"/>
      <c r="F83" s="314" t="s">
        <v>414</v>
      </c>
      <c r="G83" s="313"/>
      <c r="H83" s="313" t="s">
        <v>420</v>
      </c>
      <c r="I83" s="313" t="s">
        <v>410</v>
      </c>
      <c r="J83" s="313">
        <v>15</v>
      </c>
      <c r="K83" s="301"/>
    </row>
    <row r="84" s="1" customFormat="1" ht="15" customHeight="1">
      <c r="B84" s="312"/>
      <c r="C84" s="313" t="s">
        <v>421</v>
      </c>
      <c r="D84" s="313"/>
      <c r="E84" s="313"/>
      <c r="F84" s="314" t="s">
        <v>414</v>
      </c>
      <c r="G84" s="313"/>
      <c r="H84" s="313" t="s">
        <v>422</v>
      </c>
      <c r="I84" s="313" t="s">
        <v>410</v>
      </c>
      <c r="J84" s="313">
        <v>15</v>
      </c>
      <c r="K84" s="301"/>
    </row>
    <row r="85" s="1" customFormat="1" ht="15" customHeight="1">
      <c r="B85" s="312"/>
      <c r="C85" s="313" t="s">
        <v>423</v>
      </c>
      <c r="D85" s="313"/>
      <c r="E85" s="313"/>
      <c r="F85" s="314" t="s">
        <v>414</v>
      </c>
      <c r="G85" s="313"/>
      <c r="H85" s="313" t="s">
        <v>424</v>
      </c>
      <c r="I85" s="313" t="s">
        <v>410</v>
      </c>
      <c r="J85" s="313">
        <v>20</v>
      </c>
      <c r="K85" s="301"/>
    </row>
    <row r="86" s="1" customFormat="1" ht="15" customHeight="1">
      <c r="B86" s="312"/>
      <c r="C86" s="313" t="s">
        <v>425</v>
      </c>
      <c r="D86" s="313"/>
      <c r="E86" s="313"/>
      <c r="F86" s="314" t="s">
        <v>414</v>
      </c>
      <c r="G86" s="313"/>
      <c r="H86" s="313" t="s">
        <v>426</v>
      </c>
      <c r="I86" s="313" t="s">
        <v>410</v>
      </c>
      <c r="J86" s="313">
        <v>20</v>
      </c>
      <c r="K86" s="301"/>
    </row>
    <row r="87" s="1" customFormat="1" ht="15" customHeight="1">
      <c r="B87" s="312"/>
      <c r="C87" s="287" t="s">
        <v>427</v>
      </c>
      <c r="D87" s="287"/>
      <c r="E87" s="287"/>
      <c r="F87" s="310" t="s">
        <v>414</v>
      </c>
      <c r="G87" s="311"/>
      <c r="H87" s="287" t="s">
        <v>428</v>
      </c>
      <c r="I87" s="287" t="s">
        <v>410</v>
      </c>
      <c r="J87" s="287">
        <v>50</v>
      </c>
      <c r="K87" s="301"/>
    </row>
    <row r="88" s="1" customFormat="1" ht="15" customHeight="1">
      <c r="B88" s="312"/>
      <c r="C88" s="287" t="s">
        <v>429</v>
      </c>
      <c r="D88" s="287"/>
      <c r="E88" s="287"/>
      <c r="F88" s="310" t="s">
        <v>414</v>
      </c>
      <c r="G88" s="311"/>
      <c r="H88" s="287" t="s">
        <v>430</v>
      </c>
      <c r="I88" s="287" t="s">
        <v>410</v>
      </c>
      <c r="J88" s="287">
        <v>20</v>
      </c>
      <c r="K88" s="301"/>
    </row>
    <row r="89" s="1" customFormat="1" ht="15" customHeight="1">
      <c r="B89" s="312"/>
      <c r="C89" s="287" t="s">
        <v>431</v>
      </c>
      <c r="D89" s="287"/>
      <c r="E89" s="287"/>
      <c r="F89" s="310" t="s">
        <v>414</v>
      </c>
      <c r="G89" s="311"/>
      <c r="H89" s="287" t="s">
        <v>432</v>
      </c>
      <c r="I89" s="287" t="s">
        <v>410</v>
      </c>
      <c r="J89" s="287">
        <v>20</v>
      </c>
      <c r="K89" s="301"/>
    </row>
    <row r="90" s="1" customFormat="1" ht="15" customHeight="1">
      <c r="B90" s="312"/>
      <c r="C90" s="287" t="s">
        <v>433</v>
      </c>
      <c r="D90" s="287"/>
      <c r="E90" s="287"/>
      <c r="F90" s="310" t="s">
        <v>414</v>
      </c>
      <c r="G90" s="311"/>
      <c r="H90" s="287" t="s">
        <v>434</v>
      </c>
      <c r="I90" s="287" t="s">
        <v>410</v>
      </c>
      <c r="J90" s="287">
        <v>50</v>
      </c>
      <c r="K90" s="301"/>
    </row>
    <row r="91" s="1" customFormat="1" ht="15" customHeight="1">
      <c r="B91" s="312"/>
      <c r="C91" s="287" t="s">
        <v>435</v>
      </c>
      <c r="D91" s="287"/>
      <c r="E91" s="287"/>
      <c r="F91" s="310" t="s">
        <v>414</v>
      </c>
      <c r="G91" s="311"/>
      <c r="H91" s="287" t="s">
        <v>435</v>
      </c>
      <c r="I91" s="287" t="s">
        <v>410</v>
      </c>
      <c r="J91" s="287">
        <v>50</v>
      </c>
      <c r="K91" s="301"/>
    </row>
    <row r="92" s="1" customFormat="1" ht="15" customHeight="1">
      <c r="B92" s="312"/>
      <c r="C92" s="287" t="s">
        <v>436</v>
      </c>
      <c r="D92" s="287"/>
      <c r="E92" s="287"/>
      <c r="F92" s="310" t="s">
        <v>414</v>
      </c>
      <c r="G92" s="311"/>
      <c r="H92" s="287" t="s">
        <v>437</v>
      </c>
      <c r="I92" s="287" t="s">
        <v>410</v>
      </c>
      <c r="J92" s="287">
        <v>255</v>
      </c>
      <c r="K92" s="301"/>
    </row>
    <row r="93" s="1" customFormat="1" ht="15" customHeight="1">
      <c r="B93" s="312"/>
      <c r="C93" s="287" t="s">
        <v>438</v>
      </c>
      <c r="D93" s="287"/>
      <c r="E93" s="287"/>
      <c r="F93" s="310" t="s">
        <v>408</v>
      </c>
      <c r="G93" s="311"/>
      <c r="H93" s="287" t="s">
        <v>439</v>
      </c>
      <c r="I93" s="287" t="s">
        <v>440</v>
      </c>
      <c r="J93" s="287"/>
      <c r="K93" s="301"/>
    </row>
    <row r="94" s="1" customFormat="1" ht="15" customHeight="1">
      <c r="B94" s="312"/>
      <c r="C94" s="287" t="s">
        <v>441</v>
      </c>
      <c r="D94" s="287"/>
      <c r="E94" s="287"/>
      <c r="F94" s="310" t="s">
        <v>408</v>
      </c>
      <c r="G94" s="311"/>
      <c r="H94" s="287" t="s">
        <v>442</v>
      </c>
      <c r="I94" s="287" t="s">
        <v>443</v>
      </c>
      <c r="J94" s="287"/>
      <c r="K94" s="301"/>
    </row>
    <row r="95" s="1" customFormat="1" ht="15" customHeight="1">
      <c r="B95" s="312"/>
      <c r="C95" s="287" t="s">
        <v>444</v>
      </c>
      <c r="D95" s="287"/>
      <c r="E95" s="287"/>
      <c r="F95" s="310" t="s">
        <v>408</v>
      </c>
      <c r="G95" s="311"/>
      <c r="H95" s="287" t="s">
        <v>444</v>
      </c>
      <c r="I95" s="287" t="s">
        <v>443</v>
      </c>
      <c r="J95" s="287"/>
      <c r="K95" s="301"/>
    </row>
    <row r="96" s="1" customFormat="1" ht="15" customHeight="1">
      <c r="B96" s="312"/>
      <c r="C96" s="287" t="s">
        <v>36</v>
      </c>
      <c r="D96" s="287"/>
      <c r="E96" s="287"/>
      <c r="F96" s="310" t="s">
        <v>408</v>
      </c>
      <c r="G96" s="311"/>
      <c r="H96" s="287" t="s">
        <v>445</v>
      </c>
      <c r="I96" s="287" t="s">
        <v>443</v>
      </c>
      <c r="J96" s="287"/>
      <c r="K96" s="301"/>
    </row>
    <row r="97" s="1" customFormat="1" ht="15" customHeight="1">
      <c r="B97" s="312"/>
      <c r="C97" s="287" t="s">
        <v>46</v>
      </c>
      <c r="D97" s="287"/>
      <c r="E97" s="287"/>
      <c r="F97" s="310" t="s">
        <v>408</v>
      </c>
      <c r="G97" s="311"/>
      <c r="H97" s="287" t="s">
        <v>446</v>
      </c>
      <c r="I97" s="287" t="s">
        <v>443</v>
      </c>
      <c r="J97" s="287"/>
      <c r="K97" s="301"/>
    </row>
    <row r="98" s="1" customFormat="1" ht="15" customHeight="1">
      <c r="B98" s="315"/>
      <c r="C98" s="316"/>
      <c r="D98" s="316"/>
      <c r="E98" s="316"/>
      <c r="F98" s="316"/>
      <c r="G98" s="316"/>
      <c r="H98" s="316"/>
      <c r="I98" s="316"/>
      <c r="J98" s="316"/>
      <c r="K98" s="317"/>
    </row>
    <row r="99" s="1" customFormat="1" ht="18.75" customHeight="1">
      <c r="B99" s="318"/>
      <c r="C99" s="319"/>
      <c r="D99" s="319"/>
      <c r="E99" s="319"/>
      <c r="F99" s="319"/>
      <c r="G99" s="319"/>
      <c r="H99" s="319"/>
      <c r="I99" s="319"/>
      <c r="J99" s="319"/>
      <c r="K99" s="318"/>
    </row>
    <row r="100" s="1" customFormat="1" ht="18.75" customHeight="1">
      <c r="B100" s="295"/>
      <c r="C100" s="295"/>
      <c r="D100" s="295"/>
      <c r="E100" s="295"/>
      <c r="F100" s="295"/>
      <c r="G100" s="295"/>
      <c r="H100" s="295"/>
      <c r="I100" s="295"/>
      <c r="J100" s="295"/>
      <c r="K100" s="295"/>
    </row>
    <row r="101" s="1" customFormat="1" ht="7.5" customHeight="1">
      <c r="B101" s="296"/>
      <c r="C101" s="297"/>
      <c r="D101" s="297"/>
      <c r="E101" s="297"/>
      <c r="F101" s="297"/>
      <c r="G101" s="297"/>
      <c r="H101" s="297"/>
      <c r="I101" s="297"/>
      <c r="J101" s="297"/>
      <c r="K101" s="298"/>
    </row>
    <row r="102" s="1" customFormat="1" ht="45" customHeight="1">
      <c r="B102" s="299"/>
      <c r="C102" s="300" t="s">
        <v>447</v>
      </c>
      <c r="D102" s="300"/>
      <c r="E102" s="300"/>
      <c r="F102" s="300"/>
      <c r="G102" s="300"/>
      <c r="H102" s="300"/>
      <c r="I102" s="300"/>
      <c r="J102" s="300"/>
      <c r="K102" s="301"/>
    </row>
    <row r="103" s="1" customFormat="1" ht="17.25" customHeight="1">
      <c r="B103" s="299"/>
      <c r="C103" s="302" t="s">
        <v>402</v>
      </c>
      <c r="D103" s="302"/>
      <c r="E103" s="302"/>
      <c r="F103" s="302" t="s">
        <v>403</v>
      </c>
      <c r="G103" s="303"/>
      <c r="H103" s="302" t="s">
        <v>52</v>
      </c>
      <c r="I103" s="302" t="s">
        <v>55</v>
      </c>
      <c r="J103" s="302" t="s">
        <v>404</v>
      </c>
      <c r="K103" s="301"/>
    </row>
    <row r="104" s="1" customFormat="1" ht="17.25" customHeight="1">
      <c r="B104" s="299"/>
      <c r="C104" s="304" t="s">
        <v>405</v>
      </c>
      <c r="D104" s="304"/>
      <c r="E104" s="304"/>
      <c r="F104" s="305" t="s">
        <v>406</v>
      </c>
      <c r="G104" s="306"/>
      <c r="H104" s="304"/>
      <c r="I104" s="304"/>
      <c r="J104" s="304" t="s">
        <v>407</v>
      </c>
      <c r="K104" s="301"/>
    </row>
    <row r="105" s="1" customFormat="1" ht="5.25" customHeight="1">
      <c r="B105" s="299"/>
      <c r="C105" s="302"/>
      <c r="D105" s="302"/>
      <c r="E105" s="302"/>
      <c r="F105" s="302"/>
      <c r="G105" s="320"/>
      <c r="H105" s="302"/>
      <c r="I105" s="302"/>
      <c r="J105" s="302"/>
      <c r="K105" s="301"/>
    </row>
    <row r="106" s="1" customFormat="1" ht="15" customHeight="1">
      <c r="B106" s="299"/>
      <c r="C106" s="287" t="s">
        <v>51</v>
      </c>
      <c r="D106" s="309"/>
      <c r="E106" s="309"/>
      <c r="F106" s="310" t="s">
        <v>408</v>
      </c>
      <c r="G106" s="287"/>
      <c r="H106" s="287" t="s">
        <v>448</v>
      </c>
      <c r="I106" s="287" t="s">
        <v>410</v>
      </c>
      <c r="J106" s="287">
        <v>20</v>
      </c>
      <c r="K106" s="301"/>
    </row>
    <row r="107" s="1" customFormat="1" ht="15" customHeight="1">
      <c r="B107" s="299"/>
      <c r="C107" s="287" t="s">
        <v>411</v>
      </c>
      <c r="D107" s="287"/>
      <c r="E107" s="287"/>
      <c r="F107" s="310" t="s">
        <v>408</v>
      </c>
      <c r="G107" s="287"/>
      <c r="H107" s="287" t="s">
        <v>448</v>
      </c>
      <c r="I107" s="287" t="s">
        <v>410</v>
      </c>
      <c r="J107" s="287">
        <v>120</v>
      </c>
      <c r="K107" s="301"/>
    </row>
    <row r="108" s="1" customFormat="1" ht="15" customHeight="1">
      <c r="B108" s="312"/>
      <c r="C108" s="287" t="s">
        <v>413</v>
      </c>
      <c r="D108" s="287"/>
      <c r="E108" s="287"/>
      <c r="F108" s="310" t="s">
        <v>414</v>
      </c>
      <c r="G108" s="287"/>
      <c r="H108" s="287" t="s">
        <v>448</v>
      </c>
      <c r="I108" s="287" t="s">
        <v>410</v>
      </c>
      <c r="J108" s="287">
        <v>50</v>
      </c>
      <c r="K108" s="301"/>
    </row>
    <row r="109" s="1" customFormat="1" ht="15" customHeight="1">
      <c r="B109" s="312"/>
      <c r="C109" s="287" t="s">
        <v>416</v>
      </c>
      <c r="D109" s="287"/>
      <c r="E109" s="287"/>
      <c r="F109" s="310" t="s">
        <v>408</v>
      </c>
      <c r="G109" s="287"/>
      <c r="H109" s="287" t="s">
        <v>448</v>
      </c>
      <c r="I109" s="287" t="s">
        <v>418</v>
      </c>
      <c r="J109" s="287"/>
      <c r="K109" s="301"/>
    </row>
    <row r="110" s="1" customFormat="1" ht="15" customHeight="1">
      <c r="B110" s="312"/>
      <c r="C110" s="287" t="s">
        <v>427</v>
      </c>
      <c r="D110" s="287"/>
      <c r="E110" s="287"/>
      <c r="F110" s="310" t="s">
        <v>414</v>
      </c>
      <c r="G110" s="287"/>
      <c r="H110" s="287" t="s">
        <v>448</v>
      </c>
      <c r="I110" s="287" t="s">
        <v>410</v>
      </c>
      <c r="J110" s="287">
        <v>50</v>
      </c>
      <c r="K110" s="301"/>
    </row>
    <row r="111" s="1" customFormat="1" ht="15" customHeight="1">
      <c r="B111" s="312"/>
      <c r="C111" s="287" t="s">
        <v>435</v>
      </c>
      <c r="D111" s="287"/>
      <c r="E111" s="287"/>
      <c r="F111" s="310" t="s">
        <v>414</v>
      </c>
      <c r="G111" s="287"/>
      <c r="H111" s="287" t="s">
        <v>448</v>
      </c>
      <c r="I111" s="287" t="s">
        <v>410</v>
      </c>
      <c r="J111" s="287">
        <v>50</v>
      </c>
      <c r="K111" s="301"/>
    </row>
    <row r="112" s="1" customFormat="1" ht="15" customHeight="1">
      <c r="B112" s="312"/>
      <c r="C112" s="287" t="s">
        <v>433</v>
      </c>
      <c r="D112" s="287"/>
      <c r="E112" s="287"/>
      <c r="F112" s="310" t="s">
        <v>414</v>
      </c>
      <c r="G112" s="287"/>
      <c r="H112" s="287" t="s">
        <v>448</v>
      </c>
      <c r="I112" s="287" t="s">
        <v>410</v>
      </c>
      <c r="J112" s="287">
        <v>50</v>
      </c>
      <c r="K112" s="301"/>
    </row>
    <row r="113" s="1" customFormat="1" ht="15" customHeight="1">
      <c r="B113" s="312"/>
      <c r="C113" s="287" t="s">
        <v>51</v>
      </c>
      <c r="D113" s="287"/>
      <c r="E113" s="287"/>
      <c r="F113" s="310" t="s">
        <v>408</v>
      </c>
      <c r="G113" s="287"/>
      <c r="H113" s="287" t="s">
        <v>449</v>
      </c>
      <c r="I113" s="287" t="s">
        <v>410</v>
      </c>
      <c r="J113" s="287">
        <v>20</v>
      </c>
      <c r="K113" s="301"/>
    </row>
    <row r="114" s="1" customFormat="1" ht="15" customHeight="1">
      <c r="B114" s="312"/>
      <c r="C114" s="287" t="s">
        <v>450</v>
      </c>
      <c r="D114" s="287"/>
      <c r="E114" s="287"/>
      <c r="F114" s="310" t="s">
        <v>408</v>
      </c>
      <c r="G114" s="287"/>
      <c r="H114" s="287" t="s">
        <v>451</v>
      </c>
      <c r="I114" s="287" t="s">
        <v>410</v>
      </c>
      <c r="J114" s="287">
        <v>120</v>
      </c>
      <c r="K114" s="301"/>
    </row>
    <row r="115" s="1" customFormat="1" ht="15" customHeight="1">
      <c r="B115" s="312"/>
      <c r="C115" s="287" t="s">
        <v>36</v>
      </c>
      <c r="D115" s="287"/>
      <c r="E115" s="287"/>
      <c r="F115" s="310" t="s">
        <v>408</v>
      </c>
      <c r="G115" s="287"/>
      <c r="H115" s="287" t="s">
        <v>452</v>
      </c>
      <c r="I115" s="287" t="s">
        <v>443</v>
      </c>
      <c r="J115" s="287"/>
      <c r="K115" s="301"/>
    </row>
    <row r="116" s="1" customFormat="1" ht="15" customHeight="1">
      <c r="B116" s="312"/>
      <c r="C116" s="287" t="s">
        <v>46</v>
      </c>
      <c r="D116" s="287"/>
      <c r="E116" s="287"/>
      <c r="F116" s="310" t="s">
        <v>408</v>
      </c>
      <c r="G116" s="287"/>
      <c r="H116" s="287" t="s">
        <v>453</v>
      </c>
      <c r="I116" s="287" t="s">
        <v>443</v>
      </c>
      <c r="J116" s="287"/>
      <c r="K116" s="301"/>
    </row>
    <row r="117" s="1" customFormat="1" ht="15" customHeight="1">
      <c r="B117" s="312"/>
      <c r="C117" s="287" t="s">
        <v>55</v>
      </c>
      <c r="D117" s="287"/>
      <c r="E117" s="287"/>
      <c r="F117" s="310" t="s">
        <v>408</v>
      </c>
      <c r="G117" s="287"/>
      <c r="H117" s="287" t="s">
        <v>454</v>
      </c>
      <c r="I117" s="287" t="s">
        <v>455</v>
      </c>
      <c r="J117" s="287"/>
      <c r="K117" s="301"/>
    </row>
    <row r="118" s="1" customFormat="1" ht="15" customHeight="1">
      <c r="B118" s="315"/>
      <c r="C118" s="321"/>
      <c r="D118" s="321"/>
      <c r="E118" s="321"/>
      <c r="F118" s="321"/>
      <c r="G118" s="321"/>
      <c r="H118" s="321"/>
      <c r="I118" s="321"/>
      <c r="J118" s="321"/>
      <c r="K118" s="317"/>
    </row>
    <row r="119" s="1" customFormat="1" ht="18.75" customHeight="1">
      <c r="B119" s="322"/>
      <c r="C119" s="323"/>
      <c r="D119" s="323"/>
      <c r="E119" s="323"/>
      <c r="F119" s="324"/>
      <c r="G119" s="323"/>
      <c r="H119" s="323"/>
      <c r="I119" s="323"/>
      <c r="J119" s="323"/>
      <c r="K119" s="322"/>
    </row>
    <row r="120" s="1" customFormat="1" ht="18.75" customHeight="1">
      <c r="B120" s="295"/>
      <c r="C120" s="295"/>
      <c r="D120" s="295"/>
      <c r="E120" s="295"/>
      <c r="F120" s="295"/>
      <c r="G120" s="295"/>
      <c r="H120" s="295"/>
      <c r="I120" s="295"/>
      <c r="J120" s="295"/>
      <c r="K120" s="295"/>
    </row>
    <row r="121" s="1" customFormat="1" ht="7.5" customHeight="1">
      <c r="B121" s="325"/>
      <c r="C121" s="326"/>
      <c r="D121" s="326"/>
      <c r="E121" s="326"/>
      <c r="F121" s="326"/>
      <c r="G121" s="326"/>
      <c r="H121" s="326"/>
      <c r="I121" s="326"/>
      <c r="J121" s="326"/>
      <c r="K121" s="327"/>
    </row>
    <row r="122" s="1" customFormat="1" ht="45" customHeight="1">
      <c r="B122" s="328"/>
      <c r="C122" s="278" t="s">
        <v>456</v>
      </c>
      <c r="D122" s="278"/>
      <c r="E122" s="278"/>
      <c r="F122" s="278"/>
      <c r="G122" s="278"/>
      <c r="H122" s="278"/>
      <c r="I122" s="278"/>
      <c r="J122" s="278"/>
      <c r="K122" s="329"/>
    </row>
    <row r="123" s="1" customFormat="1" ht="17.25" customHeight="1">
      <c r="B123" s="330"/>
      <c r="C123" s="302" t="s">
        <v>402</v>
      </c>
      <c r="D123" s="302"/>
      <c r="E123" s="302"/>
      <c r="F123" s="302" t="s">
        <v>403</v>
      </c>
      <c r="G123" s="303"/>
      <c r="H123" s="302" t="s">
        <v>52</v>
      </c>
      <c r="I123" s="302" t="s">
        <v>55</v>
      </c>
      <c r="J123" s="302" t="s">
        <v>404</v>
      </c>
      <c r="K123" s="331"/>
    </row>
    <row r="124" s="1" customFormat="1" ht="17.25" customHeight="1">
      <c r="B124" s="330"/>
      <c r="C124" s="304" t="s">
        <v>405</v>
      </c>
      <c r="D124" s="304"/>
      <c r="E124" s="304"/>
      <c r="F124" s="305" t="s">
        <v>406</v>
      </c>
      <c r="G124" s="306"/>
      <c r="H124" s="304"/>
      <c r="I124" s="304"/>
      <c r="J124" s="304" t="s">
        <v>407</v>
      </c>
      <c r="K124" s="331"/>
    </row>
    <row r="125" s="1" customFormat="1" ht="5.25" customHeight="1">
      <c r="B125" s="332"/>
      <c r="C125" s="307"/>
      <c r="D125" s="307"/>
      <c r="E125" s="307"/>
      <c r="F125" s="307"/>
      <c r="G125" s="333"/>
      <c r="H125" s="307"/>
      <c r="I125" s="307"/>
      <c r="J125" s="307"/>
      <c r="K125" s="334"/>
    </row>
    <row r="126" s="1" customFormat="1" ht="15" customHeight="1">
      <c r="B126" s="332"/>
      <c r="C126" s="287" t="s">
        <v>411</v>
      </c>
      <c r="D126" s="309"/>
      <c r="E126" s="309"/>
      <c r="F126" s="310" t="s">
        <v>408</v>
      </c>
      <c r="G126" s="287"/>
      <c r="H126" s="287" t="s">
        <v>448</v>
      </c>
      <c r="I126" s="287" t="s">
        <v>410</v>
      </c>
      <c r="J126" s="287">
        <v>120</v>
      </c>
      <c r="K126" s="335"/>
    </row>
    <row r="127" s="1" customFormat="1" ht="15" customHeight="1">
      <c r="B127" s="332"/>
      <c r="C127" s="287" t="s">
        <v>457</v>
      </c>
      <c r="D127" s="287"/>
      <c r="E127" s="287"/>
      <c r="F127" s="310" t="s">
        <v>408</v>
      </c>
      <c r="G127" s="287"/>
      <c r="H127" s="287" t="s">
        <v>458</v>
      </c>
      <c r="I127" s="287" t="s">
        <v>410</v>
      </c>
      <c r="J127" s="287" t="s">
        <v>459</v>
      </c>
      <c r="K127" s="335"/>
    </row>
    <row r="128" s="1" customFormat="1" ht="15" customHeight="1">
      <c r="B128" s="332"/>
      <c r="C128" s="287" t="s">
        <v>356</v>
      </c>
      <c r="D128" s="287"/>
      <c r="E128" s="287"/>
      <c r="F128" s="310" t="s">
        <v>408</v>
      </c>
      <c r="G128" s="287"/>
      <c r="H128" s="287" t="s">
        <v>460</v>
      </c>
      <c r="I128" s="287" t="s">
        <v>410</v>
      </c>
      <c r="J128" s="287" t="s">
        <v>459</v>
      </c>
      <c r="K128" s="335"/>
    </row>
    <row r="129" s="1" customFormat="1" ht="15" customHeight="1">
      <c r="B129" s="332"/>
      <c r="C129" s="287" t="s">
        <v>419</v>
      </c>
      <c r="D129" s="287"/>
      <c r="E129" s="287"/>
      <c r="F129" s="310" t="s">
        <v>414</v>
      </c>
      <c r="G129" s="287"/>
      <c r="H129" s="287" t="s">
        <v>420</v>
      </c>
      <c r="I129" s="287" t="s">
        <v>410</v>
      </c>
      <c r="J129" s="287">
        <v>15</v>
      </c>
      <c r="K129" s="335"/>
    </row>
    <row r="130" s="1" customFormat="1" ht="15" customHeight="1">
      <c r="B130" s="332"/>
      <c r="C130" s="313" t="s">
        <v>421</v>
      </c>
      <c r="D130" s="313"/>
      <c r="E130" s="313"/>
      <c r="F130" s="314" t="s">
        <v>414</v>
      </c>
      <c r="G130" s="313"/>
      <c r="H130" s="313" t="s">
        <v>422</v>
      </c>
      <c r="I130" s="313" t="s">
        <v>410</v>
      </c>
      <c r="J130" s="313">
        <v>15</v>
      </c>
      <c r="K130" s="335"/>
    </row>
    <row r="131" s="1" customFormat="1" ht="15" customHeight="1">
      <c r="B131" s="332"/>
      <c r="C131" s="313" t="s">
        <v>423</v>
      </c>
      <c r="D131" s="313"/>
      <c r="E131" s="313"/>
      <c r="F131" s="314" t="s">
        <v>414</v>
      </c>
      <c r="G131" s="313"/>
      <c r="H131" s="313" t="s">
        <v>424</v>
      </c>
      <c r="I131" s="313" t="s">
        <v>410</v>
      </c>
      <c r="J131" s="313">
        <v>20</v>
      </c>
      <c r="K131" s="335"/>
    </row>
    <row r="132" s="1" customFormat="1" ht="15" customHeight="1">
      <c r="B132" s="332"/>
      <c r="C132" s="313" t="s">
        <v>425</v>
      </c>
      <c r="D132" s="313"/>
      <c r="E132" s="313"/>
      <c r="F132" s="314" t="s">
        <v>414</v>
      </c>
      <c r="G132" s="313"/>
      <c r="H132" s="313" t="s">
        <v>426</v>
      </c>
      <c r="I132" s="313" t="s">
        <v>410</v>
      </c>
      <c r="J132" s="313">
        <v>20</v>
      </c>
      <c r="K132" s="335"/>
    </row>
    <row r="133" s="1" customFormat="1" ht="15" customHeight="1">
      <c r="B133" s="332"/>
      <c r="C133" s="287" t="s">
        <v>413</v>
      </c>
      <c r="D133" s="287"/>
      <c r="E133" s="287"/>
      <c r="F133" s="310" t="s">
        <v>414</v>
      </c>
      <c r="G133" s="287"/>
      <c r="H133" s="287" t="s">
        <v>448</v>
      </c>
      <c r="I133" s="287" t="s">
        <v>410</v>
      </c>
      <c r="J133" s="287">
        <v>50</v>
      </c>
      <c r="K133" s="335"/>
    </row>
    <row r="134" s="1" customFormat="1" ht="15" customHeight="1">
      <c r="B134" s="332"/>
      <c r="C134" s="287" t="s">
        <v>427</v>
      </c>
      <c r="D134" s="287"/>
      <c r="E134" s="287"/>
      <c r="F134" s="310" t="s">
        <v>414</v>
      </c>
      <c r="G134" s="287"/>
      <c r="H134" s="287" t="s">
        <v>448</v>
      </c>
      <c r="I134" s="287" t="s">
        <v>410</v>
      </c>
      <c r="J134" s="287">
        <v>50</v>
      </c>
      <c r="K134" s="335"/>
    </row>
    <row r="135" s="1" customFormat="1" ht="15" customHeight="1">
      <c r="B135" s="332"/>
      <c r="C135" s="287" t="s">
        <v>433</v>
      </c>
      <c r="D135" s="287"/>
      <c r="E135" s="287"/>
      <c r="F135" s="310" t="s">
        <v>414</v>
      </c>
      <c r="G135" s="287"/>
      <c r="H135" s="287" t="s">
        <v>448</v>
      </c>
      <c r="I135" s="287" t="s">
        <v>410</v>
      </c>
      <c r="J135" s="287">
        <v>50</v>
      </c>
      <c r="K135" s="335"/>
    </row>
    <row r="136" s="1" customFormat="1" ht="15" customHeight="1">
      <c r="B136" s="332"/>
      <c r="C136" s="287" t="s">
        <v>435</v>
      </c>
      <c r="D136" s="287"/>
      <c r="E136" s="287"/>
      <c r="F136" s="310" t="s">
        <v>414</v>
      </c>
      <c r="G136" s="287"/>
      <c r="H136" s="287" t="s">
        <v>448</v>
      </c>
      <c r="I136" s="287" t="s">
        <v>410</v>
      </c>
      <c r="J136" s="287">
        <v>50</v>
      </c>
      <c r="K136" s="335"/>
    </row>
    <row r="137" s="1" customFormat="1" ht="15" customHeight="1">
      <c r="B137" s="332"/>
      <c r="C137" s="287" t="s">
        <v>436</v>
      </c>
      <c r="D137" s="287"/>
      <c r="E137" s="287"/>
      <c r="F137" s="310" t="s">
        <v>414</v>
      </c>
      <c r="G137" s="287"/>
      <c r="H137" s="287" t="s">
        <v>461</v>
      </c>
      <c r="I137" s="287" t="s">
        <v>410</v>
      </c>
      <c r="J137" s="287">
        <v>255</v>
      </c>
      <c r="K137" s="335"/>
    </row>
    <row r="138" s="1" customFormat="1" ht="15" customHeight="1">
      <c r="B138" s="332"/>
      <c r="C138" s="287" t="s">
        <v>438</v>
      </c>
      <c r="D138" s="287"/>
      <c r="E138" s="287"/>
      <c r="F138" s="310" t="s">
        <v>408</v>
      </c>
      <c r="G138" s="287"/>
      <c r="H138" s="287" t="s">
        <v>462</v>
      </c>
      <c r="I138" s="287" t="s">
        <v>440</v>
      </c>
      <c r="J138" s="287"/>
      <c r="K138" s="335"/>
    </row>
    <row r="139" s="1" customFormat="1" ht="15" customHeight="1">
      <c r="B139" s="332"/>
      <c r="C139" s="287" t="s">
        <v>441</v>
      </c>
      <c r="D139" s="287"/>
      <c r="E139" s="287"/>
      <c r="F139" s="310" t="s">
        <v>408</v>
      </c>
      <c r="G139" s="287"/>
      <c r="H139" s="287" t="s">
        <v>463</v>
      </c>
      <c r="I139" s="287" t="s">
        <v>443</v>
      </c>
      <c r="J139" s="287"/>
      <c r="K139" s="335"/>
    </row>
    <row r="140" s="1" customFormat="1" ht="15" customHeight="1">
      <c r="B140" s="332"/>
      <c r="C140" s="287" t="s">
        <v>444</v>
      </c>
      <c r="D140" s="287"/>
      <c r="E140" s="287"/>
      <c r="F140" s="310" t="s">
        <v>408</v>
      </c>
      <c r="G140" s="287"/>
      <c r="H140" s="287" t="s">
        <v>444</v>
      </c>
      <c r="I140" s="287" t="s">
        <v>443</v>
      </c>
      <c r="J140" s="287"/>
      <c r="K140" s="335"/>
    </row>
    <row r="141" s="1" customFormat="1" ht="15" customHeight="1">
      <c r="B141" s="332"/>
      <c r="C141" s="287" t="s">
        <v>36</v>
      </c>
      <c r="D141" s="287"/>
      <c r="E141" s="287"/>
      <c r="F141" s="310" t="s">
        <v>408</v>
      </c>
      <c r="G141" s="287"/>
      <c r="H141" s="287" t="s">
        <v>464</v>
      </c>
      <c r="I141" s="287" t="s">
        <v>443</v>
      </c>
      <c r="J141" s="287"/>
      <c r="K141" s="335"/>
    </row>
    <row r="142" s="1" customFormat="1" ht="15" customHeight="1">
      <c r="B142" s="332"/>
      <c r="C142" s="287" t="s">
        <v>465</v>
      </c>
      <c r="D142" s="287"/>
      <c r="E142" s="287"/>
      <c r="F142" s="310" t="s">
        <v>408</v>
      </c>
      <c r="G142" s="287"/>
      <c r="H142" s="287" t="s">
        <v>466</v>
      </c>
      <c r="I142" s="287" t="s">
        <v>443</v>
      </c>
      <c r="J142" s="287"/>
      <c r="K142" s="335"/>
    </row>
    <row r="143" s="1" customFormat="1" ht="15" customHeight="1">
      <c r="B143" s="336"/>
      <c r="C143" s="337"/>
      <c r="D143" s="337"/>
      <c r="E143" s="337"/>
      <c r="F143" s="337"/>
      <c r="G143" s="337"/>
      <c r="H143" s="337"/>
      <c r="I143" s="337"/>
      <c r="J143" s="337"/>
      <c r="K143" s="338"/>
    </row>
    <row r="144" s="1" customFormat="1" ht="18.75" customHeight="1">
      <c r="B144" s="323"/>
      <c r="C144" s="323"/>
      <c r="D144" s="323"/>
      <c r="E144" s="323"/>
      <c r="F144" s="324"/>
      <c r="G144" s="323"/>
      <c r="H144" s="323"/>
      <c r="I144" s="323"/>
      <c r="J144" s="323"/>
      <c r="K144" s="323"/>
    </row>
    <row r="145" s="1" customFormat="1" ht="18.75" customHeight="1">
      <c r="B145" s="295"/>
      <c r="C145" s="295"/>
      <c r="D145" s="295"/>
      <c r="E145" s="295"/>
      <c r="F145" s="295"/>
      <c r="G145" s="295"/>
      <c r="H145" s="295"/>
      <c r="I145" s="295"/>
      <c r="J145" s="295"/>
      <c r="K145" s="295"/>
    </row>
    <row r="146" s="1" customFormat="1" ht="7.5" customHeight="1">
      <c r="B146" s="296"/>
      <c r="C146" s="297"/>
      <c r="D146" s="297"/>
      <c r="E146" s="297"/>
      <c r="F146" s="297"/>
      <c r="G146" s="297"/>
      <c r="H146" s="297"/>
      <c r="I146" s="297"/>
      <c r="J146" s="297"/>
      <c r="K146" s="298"/>
    </row>
    <row r="147" s="1" customFormat="1" ht="45" customHeight="1">
      <c r="B147" s="299"/>
      <c r="C147" s="300" t="s">
        <v>467</v>
      </c>
      <c r="D147" s="300"/>
      <c r="E147" s="300"/>
      <c r="F147" s="300"/>
      <c r="G147" s="300"/>
      <c r="H147" s="300"/>
      <c r="I147" s="300"/>
      <c r="J147" s="300"/>
      <c r="K147" s="301"/>
    </row>
    <row r="148" s="1" customFormat="1" ht="17.25" customHeight="1">
      <c r="B148" s="299"/>
      <c r="C148" s="302" t="s">
        <v>402</v>
      </c>
      <c r="D148" s="302"/>
      <c r="E148" s="302"/>
      <c r="F148" s="302" t="s">
        <v>403</v>
      </c>
      <c r="G148" s="303"/>
      <c r="H148" s="302" t="s">
        <v>52</v>
      </c>
      <c r="I148" s="302" t="s">
        <v>55</v>
      </c>
      <c r="J148" s="302" t="s">
        <v>404</v>
      </c>
      <c r="K148" s="301"/>
    </row>
    <row r="149" s="1" customFormat="1" ht="17.25" customHeight="1">
      <c r="B149" s="299"/>
      <c r="C149" s="304" t="s">
        <v>405</v>
      </c>
      <c r="D149" s="304"/>
      <c r="E149" s="304"/>
      <c r="F149" s="305" t="s">
        <v>406</v>
      </c>
      <c r="G149" s="306"/>
      <c r="H149" s="304"/>
      <c r="I149" s="304"/>
      <c r="J149" s="304" t="s">
        <v>407</v>
      </c>
      <c r="K149" s="301"/>
    </row>
    <row r="150" s="1" customFormat="1" ht="5.25" customHeight="1">
      <c r="B150" s="312"/>
      <c r="C150" s="307"/>
      <c r="D150" s="307"/>
      <c r="E150" s="307"/>
      <c r="F150" s="307"/>
      <c r="G150" s="308"/>
      <c r="H150" s="307"/>
      <c r="I150" s="307"/>
      <c r="J150" s="307"/>
      <c r="K150" s="335"/>
    </row>
    <row r="151" s="1" customFormat="1" ht="15" customHeight="1">
      <c r="B151" s="312"/>
      <c r="C151" s="339" t="s">
        <v>411</v>
      </c>
      <c r="D151" s="287"/>
      <c r="E151" s="287"/>
      <c r="F151" s="340" t="s">
        <v>408</v>
      </c>
      <c r="G151" s="287"/>
      <c r="H151" s="339" t="s">
        <v>448</v>
      </c>
      <c r="I151" s="339" t="s">
        <v>410</v>
      </c>
      <c r="J151" s="339">
        <v>120</v>
      </c>
      <c r="K151" s="335"/>
    </row>
    <row r="152" s="1" customFormat="1" ht="15" customHeight="1">
      <c r="B152" s="312"/>
      <c r="C152" s="339" t="s">
        <v>457</v>
      </c>
      <c r="D152" s="287"/>
      <c r="E152" s="287"/>
      <c r="F152" s="340" t="s">
        <v>408</v>
      </c>
      <c r="G152" s="287"/>
      <c r="H152" s="339" t="s">
        <v>468</v>
      </c>
      <c r="I152" s="339" t="s">
        <v>410</v>
      </c>
      <c r="J152" s="339" t="s">
        <v>459</v>
      </c>
      <c r="K152" s="335"/>
    </row>
    <row r="153" s="1" customFormat="1" ht="15" customHeight="1">
      <c r="B153" s="312"/>
      <c r="C153" s="339" t="s">
        <v>356</v>
      </c>
      <c r="D153" s="287"/>
      <c r="E153" s="287"/>
      <c r="F153" s="340" t="s">
        <v>408</v>
      </c>
      <c r="G153" s="287"/>
      <c r="H153" s="339" t="s">
        <v>469</v>
      </c>
      <c r="I153" s="339" t="s">
        <v>410</v>
      </c>
      <c r="J153" s="339" t="s">
        <v>459</v>
      </c>
      <c r="K153" s="335"/>
    </row>
    <row r="154" s="1" customFormat="1" ht="15" customHeight="1">
      <c r="B154" s="312"/>
      <c r="C154" s="339" t="s">
        <v>413</v>
      </c>
      <c r="D154" s="287"/>
      <c r="E154" s="287"/>
      <c r="F154" s="340" t="s">
        <v>414</v>
      </c>
      <c r="G154" s="287"/>
      <c r="H154" s="339" t="s">
        <v>448</v>
      </c>
      <c r="I154" s="339" t="s">
        <v>410</v>
      </c>
      <c r="J154" s="339">
        <v>50</v>
      </c>
      <c r="K154" s="335"/>
    </row>
    <row r="155" s="1" customFormat="1" ht="15" customHeight="1">
      <c r="B155" s="312"/>
      <c r="C155" s="339" t="s">
        <v>416</v>
      </c>
      <c r="D155" s="287"/>
      <c r="E155" s="287"/>
      <c r="F155" s="340" t="s">
        <v>408</v>
      </c>
      <c r="G155" s="287"/>
      <c r="H155" s="339" t="s">
        <v>448</v>
      </c>
      <c r="I155" s="339" t="s">
        <v>418</v>
      </c>
      <c r="J155" s="339"/>
      <c r="K155" s="335"/>
    </row>
    <row r="156" s="1" customFormat="1" ht="15" customHeight="1">
      <c r="B156" s="312"/>
      <c r="C156" s="339" t="s">
        <v>427</v>
      </c>
      <c r="D156" s="287"/>
      <c r="E156" s="287"/>
      <c r="F156" s="340" t="s">
        <v>414</v>
      </c>
      <c r="G156" s="287"/>
      <c r="H156" s="339" t="s">
        <v>448</v>
      </c>
      <c r="I156" s="339" t="s">
        <v>410</v>
      </c>
      <c r="J156" s="339">
        <v>50</v>
      </c>
      <c r="K156" s="335"/>
    </row>
    <row r="157" s="1" customFormat="1" ht="15" customHeight="1">
      <c r="B157" s="312"/>
      <c r="C157" s="339" t="s">
        <v>435</v>
      </c>
      <c r="D157" s="287"/>
      <c r="E157" s="287"/>
      <c r="F157" s="340" t="s">
        <v>414</v>
      </c>
      <c r="G157" s="287"/>
      <c r="H157" s="339" t="s">
        <v>448</v>
      </c>
      <c r="I157" s="339" t="s">
        <v>410</v>
      </c>
      <c r="J157" s="339">
        <v>50</v>
      </c>
      <c r="K157" s="335"/>
    </row>
    <row r="158" s="1" customFormat="1" ht="15" customHeight="1">
      <c r="B158" s="312"/>
      <c r="C158" s="339" t="s">
        <v>433</v>
      </c>
      <c r="D158" s="287"/>
      <c r="E158" s="287"/>
      <c r="F158" s="340" t="s">
        <v>414</v>
      </c>
      <c r="G158" s="287"/>
      <c r="H158" s="339" t="s">
        <v>448</v>
      </c>
      <c r="I158" s="339" t="s">
        <v>410</v>
      </c>
      <c r="J158" s="339">
        <v>50</v>
      </c>
      <c r="K158" s="335"/>
    </row>
    <row r="159" s="1" customFormat="1" ht="15" customHeight="1">
      <c r="B159" s="312"/>
      <c r="C159" s="339" t="s">
        <v>88</v>
      </c>
      <c r="D159" s="287"/>
      <c r="E159" s="287"/>
      <c r="F159" s="340" t="s">
        <v>408</v>
      </c>
      <c r="G159" s="287"/>
      <c r="H159" s="339" t="s">
        <v>470</v>
      </c>
      <c r="I159" s="339" t="s">
        <v>410</v>
      </c>
      <c r="J159" s="339" t="s">
        <v>471</v>
      </c>
      <c r="K159" s="335"/>
    </row>
    <row r="160" s="1" customFormat="1" ht="15" customHeight="1">
      <c r="B160" s="312"/>
      <c r="C160" s="339" t="s">
        <v>472</v>
      </c>
      <c r="D160" s="287"/>
      <c r="E160" s="287"/>
      <c r="F160" s="340" t="s">
        <v>408</v>
      </c>
      <c r="G160" s="287"/>
      <c r="H160" s="339" t="s">
        <v>473</v>
      </c>
      <c r="I160" s="339" t="s">
        <v>443</v>
      </c>
      <c r="J160" s="339"/>
      <c r="K160" s="335"/>
    </row>
    <row r="161" s="1" customFormat="1" ht="15" customHeight="1">
      <c r="B161" s="341"/>
      <c r="C161" s="321"/>
      <c r="D161" s="321"/>
      <c r="E161" s="321"/>
      <c r="F161" s="321"/>
      <c r="G161" s="321"/>
      <c r="H161" s="321"/>
      <c r="I161" s="321"/>
      <c r="J161" s="321"/>
      <c r="K161" s="342"/>
    </row>
    <row r="162" s="1" customFormat="1" ht="18.75" customHeight="1">
      <c r="B162" s="323"/>
      <c r="C162" s="333"/>
      <c r="D162" s="333"/>
      <c r="E162" s="333"/>
      <c r="F162" s="343"/>
      <c r="G162" s="333"/>
      <c r="H162" s="333"/>
      <c r="I162" s="333"/>
      <c r="J162" s="333"/>
      <c r="K162" s="323"/>
    </row>
    <row r="163" s="1" customFormat="1" ht="18.75" customHeight="1">
      <c r="B163" s="295"/>
      <c r="C163" s="295"/>
      <c r="D163" s="295"/>
      <c r="E163" s="295"/>
      <c r="F163" s="295"/>
      <c r="G163" s="295"/>
      <c r="H163" s="295"/>
      <c r="I163" s="295"/>
      <c r="J163" s="295"/>
      <c r="K163" s="295"/>
    </row>
    <row r="164" s="1" customFormat="1" ht="7.5" customHeight="1">
      <c r="B164" s="274"/>
      <c r="C164" s="275"/>
      <c r="D164" s="275"/>
      <c r="E164" s="275"/>
      <c r="F164" s="275"/>
      <c r="G164" s="275"/>
      <c r="H164" s="275"/>
      <c r="I164" s="275"/>
      <c r="J164" s="275"/>
      <c r="K164" s="276"/>
    </row>
    <row r="165" s="1" customFormat="1" ht="45" customHeight="1">
      <c r="B165" s="277"/>
      <c r="C165" s="278" t="s">
        <v>474</v>
      </c>
      <c r="D165" s="278"/>
      <c r="E165" s="278"/>
      <c r="F165" s="278"/>
      <c r="G165" s="278"/>
      <c r="H165" s="278"/>
      <c r="I165" s="278"/>
      <c r="J165" s="278"/>
      <c r="K165" s="279"/>
    </row>
    <row r="166" s="1" customFormat="1" ht="17.25" customHeight="1">
      <c r="B166" s="277"/>
      <c r="C166" s="302" t="s">
        <v>402</v>
      </c>
      <c r="D166" s="302"/>
      <c r="E166" s="302"/>
      <c r="F166" s="302" t="s">
        <v>403</v>
      </c>
      <c r="G166" s="344"/>
      <c r="H166" s="345" t="s">
        <v>52</v>
      </c>
      <c r="I166" s="345" t="s">
        <v>55</v>
      </c>
      <c r="J166" s="302" t="s">
        <v>404</v>
      </c>
      <c r="K166" s="279"/>
    </row>
    <row r="167" s="1" customFormat="1" ht="17.25" customHeight="1">
      <c r="B167" s="280"/>
      <c r="C167" s="304" t="s">
        <v>405</v>
      </c>
      <c r="D167" s="304"/>
      <c r="E167" s="304"/>
      <c r="F167" s="305" t="s">
        <v>406</v>
      </c>
      <c r="G167" s="346"/>
      <c r="H167" s="347"/>
      <c r="I167" s="347"/>
      <c r="J167" s="304" t="s">
        <v>407</v>
      </c>
      <c r="K167" s="282"/>
    </row>
    <row r="168" s="1" customFormat="1" ht="5.25" customHeight="1">
      <c r="B168" s="312"/>
      <c r="C168" s="307"/>
      <c r="D168" s="307"/>
      <c r="E168" s="307"/>
      <c r="F168" s="307"/>
      <c r="G168" s="308"/>
      <c r="H168" s="307"/>
      <c r="I168" s="307"/>
      <c r="J168" s="307"/>
      <c r="K168" s="335"/>
    </row>
    <row r="169" s="1" customFormat="1" ht="15" customHeight="1">
      <c r="B169" s="312"/>
      <c r="C169" s="287" t="s">
        <v>411</v>
      </c>
      <c r="D169" s="287"/>
      <c r="E169" s="287"/>
      <c r="F169" s="310" t="s">
        <v>408</v>
      </c>
      <c r="G169" s="287"/>
      <c r="H169" s="287" t="s">
        <v>448</v>
      </c>
      <c r="I169" s="287" t="s">
        <v>410</v>
      </c>
      <c r="J169" s="287">
        <v>120</v>
      </c>
      <c r="K169" s="335"/>
    </row>
    <row r="170" s="1" customFormat="1" ht="15" customHeight="1">
      <c r="B170" s="312"/>
      <c r="C170" s="287" t="s">
        <v>457</v>
      </c>
      <c r="D170" s="287"/>
      <c r="E170" s="287"/>
      <c r="F170" s="310" t="s">
        <v>408</v>
      </c>
      <c r="G170" s="287"/>
      <c r="H170" s="287" t="s">
        <v>458</v>
      </c>
      <c r="I170" s="287" t="s">
        <v>410</v>
      </c>
      <c r="J170" s="287" t="s">
        <v>459</v>
      </c>
      <c r="K170" s="335"/>
    </row>
    <row r="171" s="1" customFormat="1" ht="15" customHeight="1">
      <c r="B171" s="312"/>
      <c r="C171" s="287" t="s">
        <v>356</v>
      </c>
      <c r="D171" s="287"/>
      <c r="E171" s="287"/>
      <c r="F171" s="310" t="s">
        <v>408</v>
      </c>
      <c r="G171" s="287"/>
      <c r="H171" s="287" t="s">
        <v>475</v>
      </c>
      <c r="I171" s="287" t="s">
        <v>410</v>
      </c>
      <c r="J171" s="287" t="s">
        <v>459</v>
      </c>
      <c r="K171" s="335"/>
    </row>
    <row r="172" s="1" customFormat="1" ht="15" customHeight="1">
      <c r="B172" s="312"/>
      <c r="C172" s="287" t="s">
        <v>413</v>
      </c>
      <c r="D172" s="287"/>
      <c r="E172" s="287"/>
      <c r="F172" s="310" t="s">
        <v>414</v>
      </c>
      <c r="G172" s="287"/>
      <c r="H172" s="287" t="s">
        <v>475</v>
      </c>
      <c r="I172" s="287" t="s">
        <v>410</v>
      </c>
      <c r="J172" s="287">
        <v>50</v>
      </c>
      <c r="K172" s="335"/>
    </row>
    <row r="173" s="1" customFormat="1" ht="15" customHeight="1">
      <c r="B173" s="312"/>
      <c r="C173" s="287" t="s">
        <v>416</v>
      </c>
      <c r="D173" s="287"/>
      <c r="E173" s="287"/>
      <c r="F173" s="310" t="s">
        <v>408</v>
      </c>
      <c r="G173" s="287"/>
      <c r="H173" s="287" t="s">
        <v>475</v>
      </c>
      <c r="I173" s="287" t="s">
        <v>418</v>
      </c>
      <c r="J173" s="287"/>
      <c r="K173" s="335"/>
    </row>
    <row r="174" s="1" customFormat="1" ht="15" customHeight="1">
      <c r="B174" s="312"/>
      <c r="C174" s="287" t="s">
        <v>427</v>
      </c>
      <c r="D174" s="287"/>
      <c r="E174" s="287"/>
      <c r="F174" s="310" t="s">
        <v>414</v>
      </c>
      <c r="G174" s="287"/>
      <c r="H174" s="287" t="s">
        <v>475</v>
      </c>
      <c r="I174" s="287" t="s">
        <v>410</v>
      </c>
      <c r="J174" s="287">
        <v>50</v>
      </c>
      <c r="K174" s="335"/>
    </row>
    <row r="175" s="1" customFormat="1" ht="15" customHeight="1">
      <c r="B175" s="312"/>
      <c r="C175" s="287" t="s">
        <v>435</v>
      </c>
      <c r="D175" s="287"/>
      <c r="E175" s="287"/>
      <c r="F175" s="310" t="s">
        <v>414</v>
      </c>
      <c r="G175" s="287"/>
      <c r="H175" s="287" t="s">
        <v>475</v>
      </c>
      <c r="I175" s="287" t="s">
        <v>410</v>
      </c>
      <c r="J175" s="287">
        <v>50</v>
      </c>
      <c r="K175" s="335"/>
    </row>
    <row r="176" s="1" customFormat="1" ht="15" customHeight="1">
      <c r="B176" s="312"/>
      <c r="C176" s="287" t="s">
        <v>433</v>
      </c>
      <c r="D176" s="287"/>
      <c r="E176" s="287"/>
      <c r="F176" s="310" t="s">
        <v>414</v>
      </c>
      <c r="G176" s="287"/>
      <c r="H176" s="287" t="s">
        <v>475</v>
      </c>
      <c r="I176" s="287" t="s">
        <v>410</v>
      </c>
      <c r="J176" s="287">
        <v>50</v>
      </c>
      <c r="K176" s="335"/>
    </row>
    <row r="177" s="1" customFormat="1" ht="15" customHeight="1">
      <c r="B177" s="312"/>
      <c r="C177" s="287" t="s">
        <v>97</v>
      </c>
      <c r="D177" s="287"/>
      <c r="E177" s="287"/>
      <c r="F177" s="310" t="s">
        <v>408</v>
      </c>
      <c r="G177" s="287"/>
      <c r="H177" s="287" t="s">
        <v>476</v>
      </c>
      <c r="I177" s="287" t="s">
        <v>477</v>
      </c>
      <c r="J177" s="287"/>
      <c r="K177" s="335"/>
    </row>
    <row r="178" s="1" customFormat="1" ht="15" customHeight="1">
      <c r="B178" s="312"/>
      <c r="C178" s="287" t="s">
        <v>55</v>
      </c>
      <c r="D178" s="287"/>
      <c r="E178" s="287"/>
      <c r="F178" s="310" t="s">
        <v>408</v>
      </c>
      <c r="G178" s="287"/>
      <c r="H178" s="287" t="s">
        <v>478</v>
      </c>
      <c r="I178" s="287" t="s">
        <v>479</v>
      </c>
      <c r="J178" s="287">
        <v>1</v>
      </c>
      <c r="K178" s="335"/>
    </row>
    <row r="179" s="1" customFormat="1" ht="15" customHeight="1">
      <c r="B179" s="312"/>
      <c r="C179" s="287" t="s">
        <v>51</v>
      </c>
      <c r="D179" s="287"/>
      <c r="E179" s="287"/>
      <c r="F179" s="310" t="s">
        <v>408</v>
      </c>
      <c r="G179" s="287"/>
      <c r="H179" s="287" t="s">
        <v>480</v>
      </c>
      <c r="I179" s="287" t="s">
        <v>410</v>
      </c>
      <c r="J179" s="287">
        <v>20</v>
      </c>
      <c r="K179" s="335"/>
    </row>
    <row r="180" s="1" customFormat="1" ht="15" customHeight="1">
      <c r="B180" s="312"/>
      <c r="C180" s="287" t="s">
        <v>52</v>
      </c>
      <c r="D180" s="287"/>
      <c r="E180" s="287"/>
      <c r="F180" s="310" t="s">
        <v>408</v>
      </c>
      <c r="G180" s="287"/>
      <c r="H180" s="287" t="s">
        <v>481</v>
      </c>
      <c r="I180" s="287" t="s">
        <v>410</v>
      </c>
      <c r="J180" s="287">
        <v>255</v>
      </c>
      <c r="K180" s="335"/>
    </row>
    <row r="181" s="1" customFormat="1" ht="15" customHeight="1">
      <c r="B181" s="312"/>
      <c r="C181" s="287" t="s">
        <v>98</v>
      </c>
      <c r="D181" s="287"/>
      <c r="E181" s="287"/>
      <c r="F181" s="310" t="s">
        <v>408</v>
      </c>
      <c r="G181" s="287"/>
      <c r="H181" s="287" t="s">
        <v>372</v>
      </c>
      <c r="I181" s="287" t="s">
        <v>410</v>
      </c>
      <c r="J181" s="287">
        <v>10</v>
      </c>
      <c r="K181" s="335"/>
    </row>
    <row r="182" s="1" customFormat="1" ht="15" customHeight="1">
      <c r="B182" s="312"/>
      <c r="C182" s="287" t="s">
        <v>99</v>
      </c>
      <c r="D182" s="287"/>
      <c r="E182" s="287"/>
      <c r="F182" s="310" t="s">
        <v>408</v>
      </c>
      <c r="G182" s="287"/>
      <c r="H182" s="287" t="s">
        <v>482</v>
      </c>
      <c r="I182" s="287" t="s">
        <v>443</v>
      </c>
      <c r="J182" s="287"/>
      <c r="K182" s="335"/>
    </row>
    <row r="183" s="1" customFormat="1" ht="15" customHeight="1">
      <c r="B183" s="312"/>
      <c r="C183" s="287" t="s">
        <v>483</v>
      </c>
      <c r="D183" s="287"/>
      <c r="E183" s="287"/>
      <c r="F183" s="310" t="s">
        <v>408</v>
      </c>
      <c r="G183" s="287"/>
      <c r="H183" s="287" t="s">
        <v>484</v>
      </c>
      <c r="I183" s="287" t="s">
        <v>443</v>
      </c>
      <c r="J183" s="287"/>
      <c r="K183" s="335"/>
    </row>
    <row r="184" s="1" customFormat="1" ht="15" customHeight="1">
      <c r="B184" s="312"/>
      <c r="C184" s="287" t="s">
        <v>472</v>
      </c>
      <c r="D184" s="287"/>
      <c r="E184" s="287"/>
      <c r="F184" s="310" t="s">
        <v>408</v>
      </c>
      <c r="G184" s="287"/>
      <c r="H184" s="287" t="s">
        <v>485</v>
      </c>
      <c r="I184" s="287" t="s">
        <v>443</v>
      </c>
      <c r="J184" s="287"/>
      <c r="K184" s="335"/>
    </row>
    <row r="185" s="1" customFormat="1" ht="15" customHeight="1">
      <c r="B185" s="312"/>
      <c r="C185" s="287" t="s">
        <v>101</v>
      </c>
      <c r="D185" s="287"/>
      <c r="E185" s="287"/>
      <c r="F185" s="310" t="s">
        <v>414</v>
      </c>
      <c r="G185" s="287"/>
      <c r="H185" s="287" t="s">
        <v>486</v>
      </c>
      <c r="I185" s="287" t="s">
        <v>410</v>
      </c>
      <c r="J185" s="287">
        <v>50</v>
      </c>
      <c r="K185" s="335"/>
    </row>
    <row r="186" s="1" customFormat="1" ht="15" customHeight="1">
      <c r="B186" s="312"/>
      <c r="C186" s="287" t="s">
        <v>487</v>
      </c>
      <c r="D186" s="287"/>
      <c r="E186" s="287"/>
      <c r="F186" s="310" t="s">
        <v>414</v>
      </c>
      <c r="G186" s="287"/>
      <c r="H186" s="287" t="s">
        <v>488</v>
      </c>
      <c r="I186" s="287" t="s">
        <v>489</v>
      </c>
      <c r="J186" s="287"/>
      <c r="K186" s="335"/>
    </row>
    <row r="187" s="1" customFormat="1" ht="15" customHeight="1">
      <c r="B187" s="312"/>
      <c r="C187" s="287" t="s">
        <v>490</v>
      </c>
      <c r="D187" s="287"/>
      <c r="E187" s="287"/>
      <c r="F187" s="310" t="s">
        <v>414</v>
      </c>
      <c r="G187" s="287"/>
      <c r="H187" s="287" t="s">
        <v>491</v>
      </c>
      <c r="I187" s="287" t="s">
        <v>489</v>
      </c>
      <c r="J187" s="287"/>
      <c r="K187" s="335"/>
    </row>
    <row r="188" s="1" customFormat="1" ht="15" customHeight="1">
      <c r="B188" s="312"/>
      <c r="C188" s="287" t="s">
        <v>492</v>
      </c>
      <c r="D188" s="287"/>
      <c r="E188" s="287"/>
      <c r="F188" s="310" t="s">
        <v>414</v>
      </c>
      <c r="G188" s="287"/>
      <c r="H188" s="287" t="s">
        <v>493</v>
      </c>
      <c r="I188" s="287" t="s">
        <v>489</v>
      </c>
      <c r="J188" s="287"/>
      <c r="K188" s="335"/>
    </row>
    <row r="189" s="1" customFormat="1" ht="15" customHeight="1">
      <c r="B189" s="312"/>
      <c r="C189" s="348" t="s">
        <v>494</v>
      </c>
      <c r="D189" s="287"/>
      <c r="E189" s="287"/>
      <c r="F189" s="310" t="s">
        <v>414</v>
      </c>
      <c r="G189" s="287"/>
      <c r="H189" s="287" t="s">
        <v>495</v>
      </c>
      <c r="I189" s="287" t="s">
        <v>496</v>
      </c>
      <c r="J189" s="349" t="s">
        <v>497</v>
      </c>
      <c r="K189" s="335"/>
    </row>
    <row r="190" s="1" customFormat="1" ht="15" customHeight="1">
      <c r="B190" s="312"/>
      <c r="C190" s="348" t="s">
        <v>40</v>
      </c>
      <c r="D190" s="287"/>
      <c r="E190" s="287"/>
      <c r="F190" s="310" t="s">
        <v>408</v>
      </c>
      <c r="G190" s="287"/>
      <c r="H190" s="284" t="s">
        <v>498</v>
      </c>
      <c r="I190" s="287" t="s">
        <v>499</v>
      </c>
      <c r="J190" s="287"/>
      <c r="K190" s="335"/>
    </row>
    <row r="191" s="1" customFormat="1" ht="15" customHeight="1">
      <c r="B191" s="312"/>
      <c r="C191" s="348" t="s">
        <v>500</v>
      </c>
      <c r="D191" s="287"/>
      <c r="E191" s="287"/>
      <c r="F191" s="310" t="s">
        <v>408</v>
      </c>
      <c r="G191" s="287"/>
      <c r="H191" s="287" t="s">
        <v>501</v>
      </c>
      <c r="I191" s="287" t="s">
        <v>443</v>
      </c>
      <c r="J191" s="287"/>
      <c r="K191" s="335"/>
    </row>
    <row r="192" s="1" customFormat="1" ht="15" customHeight="1">
      <c r="B192" s="312"/>
      <c r="C192" s="348" t="s">
        <v>502</v>
      </c>
      <c r="D192" s="287"/>
      <c r="E192" s="287"/>
      <c r="F192" s="310" t="s">
        <v>408</v>
      </c>
      <c r="G192" s="287"/>
      <c r="H192" s="287" t="s">
        <v>503</v>
      </c>
      <c r="I192" s="287" t="s">
        <v>443</v>
      </c>
      <c r="J192" s="287"/>
      <c r="K192" s="335"/>
    </row>
    <row r="193" s="1" customFormat="1" ht="15" customHeight="1">
      <c r="B193" s="312"/>
      <c r="C193" s="348" t="s">
        <v>504</v>
      </c>
      <c r="D193" s="287"/>
      <c r="E193" s="287"/>
      <c r="F193" s="310" t="s">
        <v>414</v>
      </c>
      <c r="G193" s="287"/>
      <c r="H193" s="287" t="s">
        <v>505</v>
      </c>
      <c r="I193" s="287" t="s">
        <v>443</v>
      </c>
      <c r="J193" s="287"/>
      <c r="K193" s="335"/>
    </row>
    <row r="194" s="1" customFormat="1" ht="15" customHeight="1">
      <c r="B194" s="341"/>
      <c r="C194" s="350"/>
      <c r="D194" s="321"/>
      <c r="E194" s="321"/>
      <c r="F194" s="321"/>
      <c r="G194" s="321"/>
      <c r="H194" s="321"/>
      <c r="I194" s="321"/>
      <c r="J194" s="321"/>
      <c r="K194" s="342"/>
    </row>
    <row r="195" s="1" customFormat="1" ht="18.75" customHeight="1">
      <c r="B195" s="323"/>
      <c r="C195" s="333"/>
      <c r="D195" s="333"/>
      <c r="E195" s="333"/>
      <c r="F195" s="343"/>
      <c r="G195" s="333"/>
      <c r="H195" s="333"/>
      <c r="I195" s="333"/>
      <c r="J195" s="333"/>
      <c r="K195" s="323"/>
    </row>
    <row r="196" s="1" customFormat="1" ht="18.75" customHeight="1">
      <c r="B196" s="323"/>
      <c r="C196" s="333"/>
      <c r="D196" s="333"/>
      <c r="E196" s="333"/>
      <c r="F196" s="343"/>
      <c r="G196" s="333"/>
      <c r="H196" s="333"/>
      <c r="I196" s="333"/>
      <c r="J196" s="333"/>
      <c r="K196" s="323"/>
    </row>
    <row r="197" s="1" customFormat="1" ht="18.75" customHeight="1">
      <c r="B197" s="295"/>
      <c r="C197" s="295"/>
      <c r="D197" s="295"/>
      <c r="E197" s="295"/>
      <c r="F197" s="295"/>
      <c r="G197" s="295"/>
      <c r="H197" s="295"/>
      <c r="I197" s="295"/>
      <c r="J197" s="295"/>
      <c r="K197" s="295"/>
    </row>
    <row r="198" s="1" customFormat="1" ht="13.5">
      <c r="B198" s="274"/>
      <c r="C198" s="275"/>
      <c r="D198" s="275"/>
      <c r="E198" s="275"/>
      <c r="F198" s="275"/>
      <c r="G198" s="275"/>
      <c r="H198" s="275"/>
      <c r="I198" s="275"/>
      <c r="J198" s="275"/>
      <c r="K198" s="276"/>
    </row>
    <row r="199" s="1" customFormat="1" ht="21">
      <c r="B199" s="277"/>
      <c r="C199" s="278" t="s">
        <v>506</v>
      </c>
      <c r="D199" s="278"/>
      <c r="E199" s="278"/>
      <c r="F199" s="278"/>
      <c r="G199" s="278"/>
      <c r="H199" s="278"/>
      <c r="I199" s="278"/>
      <c r="J199" s="278"/>
      <c r="K199" s="279"/>
    </row>
    <row r="200" s="1" customFormat="1" ht="25.5" customHeight="1">
      <c r="B200" s="277"/>
      <c r="C200" s="351" t="s">
        <v>507</v>
      </c>
      <c r="D200" s="351"/>
      <c r="E200" s="351"/>
      <c r="F200" s="351" t="s">
        <v>508</v>
      </c>
      <c r="G200" s="352"/>
      <c r="H200" s="351" t="s">
        <v>509</v>
      </c>
      <c r="I200" s="351"/>
      <c r="J200" s="351"/>
      <c r="K200" s="279"/>
    </row>
    <row r="201" s="1" customFormat="1" ht="5.25" customHeight="1">
      <c r="B201" s="312"/>
      <c r="C201" s="307"/>
      <c r="D201" s="307"/>
      <c r="E201" s="307"/>
      <c r="F201" s="307"/>
      <c r="G201" s="333"/>
      <c r="H201" s="307"/>
      <c r="I201" s="307"/>
      <c r="J201" s="307"/>
      <c r="K201" s="335"/>
    </row>
    <row r="202" s="1" customFormat="1" ht="15" customHeight="1">
      <c r="B202" s="312"/>
      <c r="C202" s="287" t="s">
        <v>499</v>
      </c>
      <c r="D202" s="287"/>
      <c r="E202" s="287"/>
      <c r="F202" s="310" t="s">
        <v>41</v>
      </c>
      <c r="G202" s="287"/>
      <c r="H202" s="287" t="s">
        <v>510</v>
      </c>
      <c r="I202" s="287"/>
      <c r="J202" s="287"/>
      <c r="K202" s="335"/>
    </row>
    <row r="203" s="1" customFormat="1" ht="15" customHeight="1">
      <c r="B203" s="312"/>
      <c r="C203" s="287"/>
      <c r="D203" s="287"/>
      <c r="E203" s="287"/>
      <c r="F203" s="310" t="s">
        <v>42</v>
      </c>
      <c r="G203" s="287"/>
      <c r="H203" s="287" t="s">
        <v>511</v>
      </c>
      <c r="I203" s="287"/>
      <c r="J203" s="287"/>
      <c r="K203" s="335"/>
    </row>
    <row r="204" s="1" customFormat="1" ht="15" customHeight="1">
      <c r="B204" s="312"/>
      <c r="C204" s="287"/>
      <c r="D204" s="287"/>
      <c r="E204" s="287"/>
      <c r="F204" s="310" t="s">
        <v>45</v>
      </c>
      <c r="G204" s="287"/>
      <c r="H204" s="287" t="s">
        <v>512</v>
      </c>
      <c r="I204" s="287"/>
      <c r="J204" s="287"/>
      <c r="K204" s="335"/>
    </row>
    <row r="205" s="1" customFormat="1" ht="15" customHeight="1">
      <c r="B205" s="312"/>
      <c r="C205" s="287"/>
      <c r="D205" s="287"/>
      <c r="E205" s="287"/>
      <c r="F205" s="310" t="s">
        <v>43</v>
      </c>
      <c r="G205" s="287"/>
      <c r="H205" s="287" t="s">
        <v>513</v>
      </c>
      <c r="I205" s="287"/>
      <c r="J205" s="287"/>
      <c r="K205" s="335"/>
    </row>
    <row r="206" s="1" customFormat="1" ht="15" customHeight="1">
      <c r="B206" s="312"/>
      <c r="C206" s="287"/>
      <c r="D206" s="287"/>
      <c r="E206" s="287"/>
      <c r="F206" s="310" t="s">
        <v>44</v>
      </c>
      <c r="G206" s="287"/>
      <c r="H206" s="287" t="s">
        <v>514</v>
      </c>
      <c r="I206" s="287"/>
      <c r="J206" s="287"/>
      <c r="K206" s="335"/>
    </row>
    <row r="207" s="1" customFormat="1" ht="15" customHeight="1">
      <c r="B207" s="312"/>
      <c r="C207" s="287"/>
      <c r="D207" s="287"/>
      <c r="E207" s="287"/>
      <c r="F207" s="310"/>
      <c r="G207" s="287"/>
      <c r="H207" s="287"/>
      <c r="I207" s="287"/>
      <c r="J207" s="287"/>
      <c r="K207" s="335"/>
    </row>
    <row r="208" s="1" customFormat="1" ht="15" customHeight="1">
      <c r="B208" s="312"/>
      <c r="C208" s="287" t="s">
        <v>455</v>
      </c>
      <c r="D208" s="287"/>
      <c r="E208" s="287"/>
      <c r="F208" s="310" t="s">
        <v>77</v>
      </c>
      <c r="G208" s="287"/>
      <c r="H208" s="287" t="s">
        <v>515</v>
      </c>
      <c r="I208" s="287"/>
      <c r="J208" s="287"/>
      <c r="K208" s="335"/>
    </row>
    <row r="209" s="1" customFormat="1" ht="15" customHeight="1">
      <c r="B209" s="312"/>
      <c r="C209" s="287"/>
      <c r="D209" s="287"/>
      <c r="E209" s="287"/>
      <c r="F209" s="310" t="s">
        <v>350</v>
      </c>
      <c r="G209" s="287"/>
      <c r="H209" s="287" t="s">
        <v>351</v>
      </c>
      <c r="I209" s="287"/>
      <c r="J209" s="287"/>
      <c r="K209" s="335"/>
    </row>
    <row r="210" s="1" customFormat="1" ht="15" customHeight="1">
      <c r="B210" s="312"/>
      <c r="C210" s="287"/>
      <c r="D210" s="287"/>
      <c r="E210" s="287"/>
      <c r="F210" s="310" t="s">
        <v>348</v>
      </c>
      <c r="G210" s="287"/>
      <c r="H210" s="287" t="s">
        <v>516</v>
      </c>
      <c r="I210" s="287"/>
      <c r="J210" s="287"/>
      <c r="K210" s="335"/>
    </row>
    <row r="211" s="1" customFormat="1" ht="15" customHeight="1">
      <c r="B211" s="353"/>
      <c r="C211" s="287"/>
      <c r="D211" s="287"/>
      <c r="E211" s="287"/>
      <c r="F211" s="310" t="s">
        <v>352</v>
      </c>
      <c r="G211" s="348"/>
      <c r="H211" s="339" t="s">
        <v>353</v>
      </c>
      <c r="I211" s="339"/>
      <c r="J211" s="339"/>
      <c r="K211" s="354"/>
    </row>
    <row r="212" s="1" customFormat="1" ht="15" customHeight="1">
      <c r="B212" s="353"/>
      <c r="C212" s="287"/>
      <c r="D212" s="287"/>
      <c r="E212" s="287"/>
      <c r="F212" s="310" t="s">
        <v>354</v>
      </c>
      <c r="G212" s="348"/>
      <c r="H212" s="339" t="s">
        <v>517</v>
      </c>
      <c r="I212" s="339"/>
      <c r="J212" s="339"/>
      <c r="K212" s="354"/>
    </row>
    <row r="213" s="1" customFormat="1" ht="15" customHeight="1">
      <c r="B213" s="353"/>
      <c r="C213" s="287"/>
      <c r="D213" s="287"/>
      <c r="E213" s="287"/>
      <c r="F213" s="310"/>
      <c r="G213" s="348"/>
      <c r="H213" s="339"/>
      <c r="I213" s="339"/>
      <c r="J213" s="339"/>
      <c r="K213" s="354"/>
    </row>
    <row r="214" s="1" customFormat="1" ht="15" customHeight="1">
      <c r="B214" s="353"/>
      <c r="C214" s="287" t="s">
        <v>479</v>
      </c>
      <c r="D214" s="287"/>
      <c r="E214" s="287"/>
      <c r="F214" s="310">
        <v>1</v>
      </c>
      <c r="G214" s="348"/>
      <c r="H214" s="339" t="s">
        <v>518</v>
      </c>
      <c r="I214" s="339"/>
      <c r="J214" s="339"/>
      <c r="K214" s="354"/>
    </row>
    <row r="215" s="1" customFormat="1" ht="15" customHeight="1">
      <c r="B215" s="353"/>
      <c r="C215" s="287"/>
      <c r="D215" s="287"/>
      <c r="E215" s="287"/>
      <c r="F215" s="310">
        <v>2</v>
      </c>
      <c r="G215" s="348"/>
      <c r="H215" s="339" t="s">
        <v>519</v>
      </c>
      <c r="I215" s="339"/>
      <c r="J215" s="339"/>
      <c r="K215" s="354"/>
    </row>
    <row r="216" s="1" customFormat="1" ht="15" customHeight="1">
      <c r="B216" s="353"/>
      <c r="C216" s="287"/>
      <c r="D216" s="287"/>
      <c r="E216" s="287"/>
      <c r="F216" s="310">
        <v>3</v>
      </c>
      <c r="G216" s="348"/>
      <c r="H216" s="339" t="s">
        <v>520</v>
      </c>
      <c r="I216" s="339"/>
      <c r="J216" s="339"/>
      <c r="K216" s="354"/>
    </row>
    <row r="217" s="1" customFormat="1" ht="15" customHeight="1">
      <c r="B217" s="353"/>
      <c r="C217" s="287"/>
      <c r="D217" s="287"/>
      <c r="E217" s="287"/>
      <c r="F217" s="310">
        <v>4</v>
      </c>
      <c r="G217" s="348"/>
      <c r="H217" s="339" t="s">
        <v>521</v>
      </c>
      <c r="I217" s="339"/>
      <c r="J217" s="339"/>
      <c r="K217" s="354"/>
    </row>
    <row r="218" s="1" customFormat="1" ht="12.75" customHeight="1">
      <c r="B218" s="355"/>
      <c r="C218" s="356"/>
      <c r="D218" s="356"/>
      <c r="E218" s="356"/>
      <c r="F218" s="356"/>
      <c r="G218" s="356"/>
      <c r="H218" s="356"/>
      <c r="I218" s="356"/>
      <c r="J218" s="356"/>
      <c r="K218" s="357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Vítězslav Hráček</dc:creator>
  <cp:lastModifiedBy>Vítězslav Hráček</cp:lastModifiedBy>
  <dcterms:created xsi:type="dcterms:W3CDTF">2023-04-19T12:06:32Z</dcterms:created>
  <dcterms:modified xsi:type="dcterms:W3CDTF">2023-04-19T12:06:35Z</dcterms:modified>
</cp:coreProperties>
</file>